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5.213\μεταφορές 21-27\Π.Π 21-27\ΣΤ2 ΠΡΟΓΡΑΜΜΑ ΜΕΤΑΦΟΡΕΣ\ΣΤ2.14 ΠΡΟΣΚΛΗΣΕΙΣ\ΣΤ2.14.00 ΠΡΟΓΡΑΜΜΑΤΙΣΜΟΣ ΠΡΟΣΚΛΗΣΕΩΝ\2026\2. ΜΑΙΟΣ\ΕΙΣΗΓΗΣΗ\"/>
    </mc:Choice>
  </mc:AlternateContent>
  <xr:revisionPtr revIDLastSave="0" documentId="13_ncr:1_{DAA94DEC-AA4F-4A26-92C3-AC8A5283D07E}" xr6:coauthVersionLast="47" xr6:coauthVersionMax="47" xr10:uidLastSave="{00000000-0000-0000-0000-000000000000}"/>
  <bookViews>
    <workbookView xWindow="-28920" yWindow="-120" windowWidth="29040" windowHeight="15720" xr2:uid="{F0AB182E-946A-4507-9533-69ADE57C41C9}"/>
  </bookViews>
  <sheets>
    <sheet name="ΠΙΝΑΚΑΣ ΠΡΟΣΚΛΗΣΕΩΝ ΣΕΠ 2025" sheetId="2" r:id="rId1"/>
  </sheets>
  <definedNames>
    <definedName name="_xlnm.Print_Area" localSheetId="0">'ΠΙΝΑΚΑΣ ΠΡΟΣΚΛΗΣΕΩΝ ΣΕΠ 2025'!$A$1:$T$100</definedName>
    <definedName name="_xlnm.Print_Titles" localSheetId="0">'ΠΙΝΑΚΑΣ ΠΡΟΣΚΛΗΣΕΩΝ ΣΕΠ 2025'!$4:$8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" i="2" l="1"/>
  <c r="K61" i="2"/>
  <c r="S61" i="2" s="1"/>
  <c r="S57" i="2"/>
  <c r="P29" i="2"/>
  <c r="P79" i="2" s="1"/>
  <c r="R12" i="2"/>
  <c r="O39" i="2"/>
  <c r="O79" i="2" s="1"/>
  <c r="N29" i="2"/>
  <c r="N79" i="2" s="1"/>
  <c r="M45" i="2"/>
  <c r="S45" i="2" s="1"/>
  <c r="M25" i="2"/>
  <c r="M9" i="2"/>
  <c r="K72" i="2"/>
  <c r="K45" i="2"/>
  <c r="K39" i="2"/>
  <c r="K29" i="2"/>
  <c r="K25" i="2"/>
  <c r="K20" i="2"/>
  <c r="S20" i="2" s="1"/>
  <c r="K15" i="2"/>
  <c r="S15" i="2" s="1"/>
  <c r="K9" i="2"/>
  <c r="K12" i="2"/>
  <c r="S12" i="2" s="1"/>
  <c r="F72" i="2"/>
  <c r="E72" i="2"/>
  <c r="Q73" i="2"/>
  <c r="Q72" i="2" s="1"/>
  <c r="Q77" i="2"/>
  <c r="R78" i="2"/>
  <c r="K57" i="2"/>
  <c r="K52" i="2"/>
  <c r="S52" i="2" s="1"/>
  <c r="F34" i="2"/>
  <c r="R79" i="2" l="1"/>
  <c r="S25" i="2"/>
  <c r="S29" i="2"/>
  <c r="Q79" i="2"/>
  <c r="S72" i="2"/>
  <c r="S39" i="2"/>
  <c r="T72" i="2"/>
  <c r="M79" i="2"/>
  <c r="K79" i="2"/>
  <c r="S9" i="2"/>
  <c r="F52" i="2"/>
  <c r="F30" i="2"/>
  <c r="S79" i="2" l="1"/>
  <c r="E52" i="2"/>
  <c r="E30" i="2"/>
  <c r="F62" i="2"/>
  <c r="T52" i="2" l="1"/>
  <c r="F68" i="2"/>
  <c r="F61" i="2" s="1"/>
  <c r="F57" i="2"/>
  <c r="F49" i="2"/>
  <c r="F46" i="2"/>
  <c r="F42" i="2"/>
  <c r="F40" i="2"/>
  <c r="F36" i="2"/>
  <c r="F25" i="2"/>
  <c r="F20" i="2"/>
  <c r="F18" i="2"/>
  <c r="F16" i="2"/>
  <c r="F12" i="2"/>
  <c r="F9" i="2"/>
  <c r="E68" i="2"/>
  <c r="E65" i="2"/>
  <c r="E62" i="2"/>
  <c r="E57" i="2"/>
  <c r="E49" i="2"/>
  <c r="E46" i="2"/>
  <c r="E42" i="2"/>
  <c r="E40" i="2"/>
  <c r="E36" i="2"/>
  <c r="E34" i="2"/>
  <c r="E25" i="2"/>
  <c r="E20" i="2"/>
  <c r="E18" i="2"/>
  <c r="E16" i="2"/>
  <c r="E12" i="2"/>
  <c r="E9" i="2"/>
  <c r="T57" i="2" l="1"/>
  <c r="T20" i="2"/>
  <c r="T25" i="2"/>
  <c r="T9" i="2"/>
  <c r="T12" i="2"/>
  <c r="E29" i="2"/>
  <c r="F15" i="2"/>
  <c r="F39" i="2"/>
  <c r="F45" i="2"/>
  <c r="E39" i="2"/>
  <c r="F29" i="2"/>
  <c r="E45" i="2"/>
  <c r="E61" i="2"/>
  <c r="E15" i="2"/>
  <c r="T29" i="2" l="1"/>
  <c r="T15" i="2"/>
  <c r="T61" i="2"/>
  <c r="T45" i="2"/>
  <c r="T39" i="2"/>
  <c r="F79" i="2"/>
  <c r="E79" i="2"/>
  <c r="T79" i="2" l="1"/>
</calcChain>
</file>

<file path=xl/sharedStrings.xml><?xml version="1.0" encoding="utf-8"?>
<sst xmlns="http://schemas.openxmlformats.org/spreadsheetml/2006/main" count="324" uniqueCount="223">
  <si>
    <t>Π 02: Βιώσιμες αστικές μεταφορές (εκτός μέσων σταθερής τροχιάς) - ΤΑΜΕΙΟ ΣΥΝΟΧΗΣ</t>
  </si>
  <si>
    <t>Π 01: Βιώσιμες αστικές μεταφορές σταθερής τροχιάς - ΤΑΜΕΙΟ ΣΥΝΟΧΗΣ</t>
  </si>
  <si>
    <t>Δράση 2.1: Αναβάθμιση συστήματος αστικών μεταφορών σε Αθήνα και Θεσ/κη</t>
  </si>
  <si>
    <t>Δράση 2.2: Αναβάθμιση συστήματος αστικών μεταφορών σε άλλους ΟΤΑ</t>
  </si>
  <si>
    <t>Π 03: Ανάπτυξη υπεραστικού / προαστιακού σιδηροδρομικού δικτύου - ΕΤΠΑ</t>
  </si>
  <si>
    <t>Δράση 3.1: Ανάπτυξη  προαστιακού σιδηροδρομικού δικτύου εκτός ΔΕΔ-Μ</t>
  </si>
  <si>
    <t>Δράση 3.2: Ανάπτυξη υπεραστικού  σιδηροδρομικού δικτύου ΔΕΔ-Μ</t>
  </si>
  <si>
    <t>Π 04: Ολοκλήρωση / αναβάθμιση κεντρικού σιδηροδρομικού ΔΕΔ-Μ - ΤΑΜΕΙΟ ΣΥΝΟΧΗΣ</t>
  </si>
  <si>
    <t>Δράση 4.1: Ολοκλήρωση σιδηροδρομικού ΠΑΘΕ/Π</t>
  </si>
  <si>
    <t>Δράση 4.2: Εγκατάσταση σύγρονων συστημάτων σηματοδότησης, τηλεπικοινωνιών και διαχείρισης στο κεντρικό σιδηροδρομικό ΔΕΔ-Μ</t>
  </si>
  <si>
    <t>Π 05: Κατασκευή κρίσιμων ελλειπόντων τμημάτων οδικού ΔΕΔ-Μ - ΤΑΜΕΙΟ ΣΥΝΟΧΗΣ</t>
  </si>
  <si>
    <t>Δράση 5.2: Κατασκευή ελλειπόντων τμημάτων του κεντρικού οδικού ΔΕΔ-Μ</t>
  </si>
  <si>
    <t>Π 06:  Κατασκευή / Αναβάθμιση περιφερειακών τμημάτων αναλυτικού οδικού ΔΕΔ-Μ και συνδέσεων - Οδική ασφάλεια - ΕΤΠΑ</t>
  </si>
  <si>
    <t>Δράση 6.2: Παρεμβάσεις βελτίωσης οδικής ασφάλειας Αττικής</t>
  </si>
  <si>
    <t>Δράση 6.3: Παρεμβάσεις βελτίωσης οδικής ασφάλειας</t>
  </si>
  <si>
    <t>Π 07: Πολυτροπικές συνδέσεις μεταφορών - ΕΤΠΑ</t>
  </si>
  <si>
    <t xml:space="preserve">Δράση 7.1: Οδικές συνδέσεις με λιμένες </t>
  </si>
  <si>
    <t>Δράση 7.2: Σιδηροδρομικές συνδέσεις με λιμένες και αεροδρόμια</t>
  </si>
  <si>
    <t>Π 08: Συνδεσιμότητα και προσβασιμότητα των νησιών - ΕΤΠΑ</t>
  </si>
  <si>
    <t>Δράση 8.1: Ανάπτυξη νησιωτικών λιμενικών υποδομών</t>
  </si>
  <si>
    <t>Δράση 8.2: Βελτίωση προσβασιμοτητας των νησιών με ανάπτυξη συστήματος θαλασσιων συγκοινωνιων</t>
  </si>
  <si>
    <t>Π 09:  Συστήματα ασφάλειας ναυσιπλοΐας και αεροναυτιλίας - ΤΑΜΕΙΟ ΣΥΝΟΧΗΣ</t>
  </si>
  <si>
    <t>Δράση 9.1: Συστήματα ναυσιπλοΐας</t>
  </si>
  <si>
    <t>Δράση 9.2: Συστήματα αεροναυτιλίας</t>
  </si>
  <si>
    <t>Π 10: Τεχνική Βοήθεια -ΤΑΜΕΙΟ ΣΥΝΟΧΗΣ</t>
  </si>
  <si>
    <t>Π 11: Τεχνική Βοήθεια -ΕΤΠΑ</t>
  </si>
  <si>
    <t>ΣΥΝΟΛΟ ΠΡΟΓΡΑΜΜΑΤΟΣ</t>
  </si>
  <si>
    <t>ΕΤΠΑ Περιφέρειες Λιγότερο Ανεπτυγμένες</t>
  </si>
  <si>
    <t>ΕΤΠΑ Περιφέρειες σε Μετάβαση</t>
  </si>
  <si>
    <t>Q1</t>
  </si>
  <si>
    <t>Q2</t>
  </si>
  <si>
    <t>Q3</t>
  </si>
  <si>
    <t>Q4</t>
  </si>
  <si>
    <t>Δράση 10.1: Επιστημονική και τεχνική υποστήριξη των δικαιούχων του Προγράμματος</t>
  </si>
  <si>
    <t>Δράση 10.2: Επάρκεια και υλικοτεχνική υποστήριξη των δικαιούχων και λοιπών φορέων που σχετίζονται με το Πρόγραμμα</t>
  </si>
  <si>
    <t>Δράση 10.3: Πληροφόρηση κοινού, φορέων, κοινωνικών εταίρων, δυνητικών δικαιούχων και διάχυση καλών πρακτικών στο πλαίσιο των αρμοδιοτήτων της Διαχειριστικής Αρχής</t>
  </si>
  <si>
    <t>ΣΤΟΧΟΣ ΠΟΛΙΤΙΚΗΣ</t>
  </si>
  <si>
    <t>ΕΙΔΙΚΟΣ ΣΤΟΧΟΣ</t>
  </si>
  <si>
    <t>ΠΕΔΙΟ ΠΑΡΕΜΒΑΣΗΣ</t>
  </si>
  <si>
    <t>ΠΡΟΓΡΑΜΜΑ "ΜΕΤΑΦΟΡΕΣ" 2021-2027
Προτεραιότητα / Δράσεις</t>
  </si>
  <si>
    <t>ΣΠ 2</t>
  </si>
  <si>
    <t>ΣΠ 3</t>
  </si>
  <si>
    <t>2.8</t>
  </si>
  <si>
    <t>3.1</t>
  </si>
  <si>
    <t>3.2</t>
  </si>
  <si>
    <t>93 / 119</t>
  </si>
  <si>
    <t>113 / 119</t>
  </si>
  <si>
    <t>Δικαιούχοι του Προγράμματος</t>
  </si>
  <si>
    <t>Αρμόδιες ΕΔ ΕΣΠΑ</t>
  </si>
  <si>
    <t>Ανάπτυξη  προαστιακού σιδηροδρομικού δικτύου εκτός ΔΕΔ-Μ</t>
  </si>
  <si>
    <t>Ολοκλήρωση σιδηροδρομικού ΠΑΘΕ/Π</t>
  </si>
  <si>
    <t>Εγκατάσταση σύγρονων συστημάτων σηματοδότησης, τηλεπικοινωνιών και διαχείρισης στο κεντρικό σιδηροδρομικό ΔΕΔ-Μ</t>
  </si>
  <si>
    <t>Κατασκευή ελλειπόντων τμημάτων του κεντρικού οδικού ΔΕΔ-Μ</t>
  </si>
  <si>
    <t>Βιώσιμες αστικές μεταφορές: Νέες / επεκτάσεις γραμμών ΜΕΤΡΟ Αθήνας και Θεσ/κης</t>
  </si>
  <si>
    <t>Βιώσιμες αστικές μεταφορές: Αναβάθμιση στόλου και τροχαίου υλικού</t>
  </si>
  <si>
    <t>Παρεμβάσεις βελτίωσης οδικής ασφάλειας Αττικής</t>
  </si>
  <si>
    <t xml:space="preserve">Κατασκευή / Αναβάθμιση αναλυτικού οδικού ΔΕΔ-Μ </t>
  </si>
  <si>
    <t>Ανάπτυξη νησιωτικών λιμενικών υποδομών</t>
  </si>
  <si>
    <t>Πολυτροπικές Σιδηροδρομικές συνδέσεις με λιμένες και αεροδρόμια</t>
  </si>
  <si>
    <t>Συστήματα ναυσιπλοΐας</t>
  </si>
  <si>
    <t>Υποστήριξη της λειτουργίας της Διαχειριστικής Αρχής</t>
  </si>
  <si>
    <t>Υποστήριξη λειτουργίας των Επιτελικών Δομών</t>
  </si>
  <si>
    <t>Δράση 11.1: Τεχνική και επιστημονική υποστήριξη της Διαχειριστικής Αρχής</t>
  </si>
  <si>
    <t>Δράση 11.2: Υποστήριξη της λειτουργίας της Διαχειριστικής Αρχής</t>
  </si>
  <si>
    <t>Δράση 11.3: Υποστήριξη λειτουργίας των Επιτελικών Δομών</t>
  </si>
  <si>
    <t>180 / 181</t>
  </si>
  <si>
    <t>1.1.1  / 414</t>
  </si>
  <si>
    <t>16.12.2022 / 31.12.2027</t>
  </si>
  <si>
    <t>9.1.1 / 931</t>
  </si>
  <si>
    <t>10.1.1 / 1109</t>
  </si>
  <si>
    <t>Ανάπτυξη υπεραστιακού σιδηροδρομικού δικτύου ΔΕΔ-Μ</t>
  </si>
  <si>
    <t>Περ. Αττικής
Περ. Κεντρικής Μακεδονίας</t>
  </si>
  <si>
    <t>Περ. Κεντρικής Μακεδονίας</t>
  </si>
  <si>
    <t>Όλη η επικράτεια</t>
  </si>
  <si>
    <t>Περιφέρειες λιγότερο Ανεπτυγμένες*</t>
  </si>
  <si>
    <t>Περιφέρεια Αττικής</t>
  </si>
  <si>
    <t>Περιφέρειες Αν. Μακεδονίας - Θράκης και Κεντρικής Μακεδονίας</t>
  </si>
  <si>
    <t>Περιφέρειες Αν. Μακεδονίας - Θράκης, Κεντρικής Μακεδονίας, Θεσσαλίας και Αττικής</t>
  </si>
  <si>
    <t>Συστήματα αεροναυτιλίας</t>
  </si>
  <si>
    <t>Τεχνική και επιστημονική υποστήριξη της Διαχειριστικής Αρχής</t>
  </si>
  <si>
    <t>Κατασκευή ελλειπόντων τμημάτων του αναλυτικού οδικού ΔΕΔ-Μ</t>
  </si>
  <si>
    <t>Α/Α</t>
  </si>
  <si>
    <t>ΕΥΔ/ΜΕΤΑΦΟΡΕΣ</t>
  </si>
  <si>
    <t>ΥΠΟΜΝΗΜΑ</t>
  </si>
  <si>
    <t>ΥΠΑ, Υπουργείο Εθνικής Άμυνας</t>
  </si>
  <si>
    <t>Επίπεδο</t>
  </si>
  <si>
    <t>Γεωγραφική Περιοχή</t>
  </si>
  <si>
    <t>Ιονίων Νήσων</t>
  </si>
  <si>
    <t>Ηπείρου</t>
  </si>
  <si>
    <t>Κρήτης</t>
  </si>
  <si>
    <t>Δυτικής Ελλάδας</t>
  </si>
  <si>
    <t>Θεσσαλίας</t>
  </si>
  <si>
    <t>Δυτικής Μακεδονίας</t>
  </si>
  <si>
    <t>Κεντρικής Μακεδονίας</t>
  </si>
  <si>
    <t>Στερεάς Ελλάδας</t>
  </si>
  <si>
    <t>Πελοποννήσου</t>
  </si>
  <si>
    <t>Βορείου Αιγαίου</t>
  </si>
  <si>
    <t>Ανατολικής Μακεδονίας, Θράκης</t>
  </si>
  <si>
    <t>Περ/ρεια</t>
  </si>
  <si>
    <t>* Περιφέρειες λιγότερο αναπτυγμένες</t>
  </si>
  <si>
    <t>* Περιφέρειες σε μετάβαση</t>
  </si>
  <si>
    <t>Αττικής</t>
  </si>
  <si>
    <t>Νοτίου Αιγαίου</t>
  </si>
  <si>
    <t>ΥΝΑΝΠ/ Αρχηγείο Λιμενικού Σώματος</t>
  </si>
  <si>
    <t>6.1.1 / 2386</t>
  </si>
  <si>
    <t>ΥΠΥΜΕ/ΓΔΣΥ/Δ13 και Δ16, ΕΥΔΕ/ΚΣΕΣΠ</t>
  </si>
  <si>
    <t>ΥΠΥΜΕ/ΓΔΣΥ/Δ13, ΕΥΔΕ/ΚΣΣΥ</t>
  </si>
  <si>
    <t>ΥΠΥΜΕ/ΕΥΔΕ ΚΣΣΥ, ΥΠΥΜΕ/Δ13, 
ΕΓΝΑΤΙΑ ΟΔΟΣ ΑΕ, Περιφέρεια Θεσσαλίας</t>
  </si>
  <si>
    <t>ΥΠΥΜΕ/Αρμόδιες Υπηρεσίες και εποπτευόμενοι φορείς, Περιφέρεια Αττικής</t>
  </si>
  <si>
    <t>ΥΠΥΜΕ/Αρμόδιες Υπηρεσίες και εποπτευόμενοι φορείς</t>
  </si>
  <si>
    <t>ΕΓΝΑΤΙΑ ΟΔΟΣ ΑΕ, ΕΥΔΕ/ΚΣΣΥ</t>
  </si>
  <si>
    <t>28.10.2023 / 31.12.2027</t>
  </si>
  <si>
    <t>7.1.1 / 5173</t>
  </si>
  <si>
    <t>5.1.1 / 5541</t>
  </si>
  <si>
    <t>15.11.2023 / 31.12.2027</t>
  </si>
  <si>
    <t>8.1.1 / 2411</t>
  </si>
  <si>
    <t>07.09.2023 / 31.12.2027</t>
  </si>
  <si>
    <t>9.2.1 / 5538</t>
  </si>
  <si>
    <t>1.2.1 / 6572</t>
  </si>
  <si>
    <t>5.1.2 / 5911</t>
  </si>
  <si>
    <t>Κατασκευή ελλειπόντων τμημάτων του αναλυτικού οδικού ΔΕΔ-Μ (τμηματοποιημένα έργα άρθρου 118α του Καν. 2021/1060)</t>
  </si>
  <si>
    <t>Οδικές συνδέσεις με Λιμένες [τμηματοποιημένες πράξεις βάσει του άρθρου 118α του Κανονισμού (ΕΕ) 2021/1060]</t>
  </si>
  <si>
    <t>9.2.2 / 6131</t>
  </si>
  <si>
    <t>Επιστημονική και τεχνική υποστήριξη των Δικαιούχων του Προγράμματος</t>
  </si>
  <si>
    <t>Πληροφόρηση κοινού, φορέων, κοινωνικών εταίρων, δυνητικών δικαιούχων και διάχυση καλών πρακτικών στο πλαίσιο των αρμοδιοτήτων της Διαχειριστικής Αρχής</t>
  </si>
  <si>
    <t>10.3.1 / 7314</t>
  </si>
  <si>
    <t>11.1.1 / 5171</t>
  </si>
  <si>
    <t>Αναβάθμιση συστήματος αστικών μεταφορών σε άλλους ΟΤΑ</t>
  </si>
  <si>
    <t>ΥΠΥΜΕ και σχετικοί εποπτευόμενοι φορείς</t>
  </si>
  <si>
    <t>ΥΠΥΜΕ και σχετικοί εποπτευόμενοι φορείς, επιλεγμένοι ΟΤΑ</t>
  </si>
  <si>
    <t>11.2.1 / 1216</t>
  </si>
  <si>
    <t>17.04.2024 / 31.12.2027</t>
  </si>
  <si>
    <t>5.2.1 / 2669</t>
  </si>
  <si>
    <t>25.04.2024 / 31.12.2027</t>
  </si>
  <si>
    <t>11.3.1 / 2988</t>
  </si>
  <si>
    <t>09.07.2024 / 21.12.2029</t>
  </si>
  <si>
    <t>21.11.2023 / 31.12.2027</t>
  </si>
  <si>
    <t>16.01.2024 / 31.12.2027</t>
  </si>
  <si>
    <t>02.12.2023 / 31.12.2027</t>
  </si>
  <si>
    <t>07.02.2024 / 21.12.2029</t>
  </si>
  <si>
    <t>11.3.2 / 11914</t>
  </si>
  <si>
    <t>17.07.2024 / 21.12.2029</t>
  </si>
  <si>
    <t>Παρεμβάσεις βελτίωσης οδικής ασφάλειας</t>
  </si>
  <si>
    <t>ΜΕΤΑΦΟΡΕΣ 2021-2027</t>
  </si>
  <si>
    <t>20.01.2025/
31.12.2027</t>
  </si>
  <si>
    <t>Δράση 9.3. Βελτίωση της ασφάλειας και εξυπηρέτησης νησιωτικών αερολιμένων ΔΕΔ-Μ</t>
  </si>
  <si>
    <t>Έναρξη / Λήξη Πρόσκλησης</t>
  </si>
  <si>
    <t>ΣΙΔΗΡΟΔΡΟΜΟΙ ΕΛΛΑΔΑΣ ΜΑΕ</t>
  </si>
  <si>
    <t>ΤΙΤΛΟΣ ΠΡΟΣΚΛΗΣΗΣ</t>
  </si>
  <si>
    <t>ΔΥΝΗΤΙΚΟΙ ΔΙΚΑΙΟΥΧΟΙ</t>
  </si>
  <si>
    <t>ΓΕΩΓΡΑΦΙΚΗ ΠΕΡΙΟΧΗ</t>
  </si>
  <si>
    <t>Κωδικός Πρόσκλησης
α/α ΟΠΣ</t>
  </si>
  <si>
    <t>ΣΔΔ (€)</t>
  </si>
  <si>
    <t>ΣΔΔ 
Πρόσκλησης (€)</t>
  </si>
  <si>
    <t>23.09.2025 / 31.12.2027</t>
  </si>
  <si>
    <t>Ολοκλήρωση σιδηροδρομικού ΠΑΘΕ/Π (τμηματοποιημένα έργα άρθρου 118α του Καν. 2021/1060)</t>
  </si>
  <si>
    <t>7.2.1/19266</t>
  </si>
  <si>
    <t>05.12.2025 / 31.12.2027</t>
  </si>
  <si>
    <t>10.2.1/20145</t>
  </si>
  <si>
    <t>Αναβάθμιση συστήματος αστικών μεταφορών στην Αθήνα</t>
  </si>
  <si>
    <t>Βελτίωση της ασφάλειας και εξυπηρέτησης νησιωτικών αερολιμένων ΔΕΔ-Μ</t>
  </si>
  <si>
    <t>Βόρειο Αιγαίο</t>
  </si>
  <si>
    <t>Επάρκεια και Υλικοτεχνική υποστήριξη των Δικαιούχων και λοιπών φορέων
που σχετίζονται με το Πρόγραμμα</t>
  </si>
  <si>
    <t>ΥΠΥΜΕ, ΕΠΟΠΤΕΥΟΜΕΝΟΙ ΦΟΡΕΙΣ ΥΠΥΜΕ</t>
  </si>
  <si>
    <t>ΔΥΑ, ΥΠΑ</t>
  </si>
  <si>
    <t>17.12.2025 / 31.12.2027</t>
  </si>
  <si>
    <t>ΠΡΟΓΡΑΜΜΑΤΙΣΜΟΣ ΠΡΟΣΚΛΗΣΕΩΝ  2026</t>
  </si>
  <si>
    <t>31.03.2023/
21.12.2029</t>
  </si>
  <si>
    <t>Δράση 1.1:Νέες / επεκτάσεις / εκσυγχρονισμός γραμμών Μετρό Αθήνας &amp; Θεσ/νίκης</t>
  </si>
  <si>
    <t>Δράση 1.2: Αναβάθμιση στόλου, τροχαίου υλικού και υποδομών σταθμών</t>
  </si>
  <si>
    <t>ΔΙΑΘΕΣΙΜΟΙ ΠΟΡΟΙ
(2η ΑΝΑΘ)</t>
  </si>
  <si>
    <t>ΠΡΟΤΕΙΝΟΜΕΝΗ 6η ΕΞΕΙΔΙΚΕΥΣΗ</t>
  </si>
  <si>
    <t>ΕΚΔΟΣΗ ΠΡΟΣΚΛΗΣΕΩΝ 
(ΕΩΣ 31.03.2026)</t>
  </si>
  <si>
    <t>Περιφέρειες Δυτικής Ελλάδας, Κεντρ.Μακεδονίας &amp; Θεσσαλίας</t>
  </si>
  <si>
    <t>07.11.2025 / 31.12.2027</t>
  </si>
  <si>
    <t>05.11.2025 / 31.12.2027</t>
  </si>
  <si>
    <t>Εγκατάσταση σύγρονων συστημάτων σηματοδότησης, τηλεπικοινωνιών και διαχείρισης στο κεντρικό σιδηροδρομικό ΔΕΔ-Μ (τμημ. έργα άρθρου 118α του Καν. 2021/1060)</t>
  </si>
  <si>
    <t>Δράση 5.1: Κατασκευή ελλειπόντων τμημάτων του αναλυτικού οδικού ΔΕΔ-Μ</t>
  </si>
  <si>
    <t>Κατασκευή / αναβάθμιση αναλυτικού οδικού ΔΕΔ-Μ (τμηματοποιημένα έργα άρθρου 118α του Καν. 2021/1060)</t>
  </si>
  <si>
    <t>2.1.1 / 14238</t>
  </si>
  <si>
    <t>3.1.1 / 18887</t>
  </si>
  <si>
    <t>4.1.1 / 19185</t>
  </si>
  <si>
    <t>4.1.2 / 19205</t>
  </si>
  <si>
    <t>4.2.1 / 19965</t>
  </si>
  <si>
    <t>4.2.2 / 20025</t>
  </si>
  <si>
    <t>6.1.2 / 2628</t>
  </si>
  <si>
    <t>Δράση 6.1:  Κατασκευή / αναβάθμιση οδικού ΔΕΔ-Μ και συνδέσεων με αυτό</t>
  </si>
  <si>
    <t>6.2.1 / 16765</t>
  </si>
  <si>
    <t>6.3.2 / 16188</t>
  </si>
  <si>
    <t>13.02.2026 / 31.12.2027</t>
  </si>
  <si>
    <t>14.05.2025/
31.12.2027</t>
  </si>
  <si>
    <t>10.11.2023 / 31.12.2027</t>
  </si>
  <si>
    <t>Συστήματα Αεροναυτιλίας [Τμημ. Πράξεις βάσει του Άρθρου 118α του Κανονισμού (ΕΕ) 2021/1060]</t>
  </si>
  <si>
    <t>9.3.1 / 20666</t>
  </si>
  <si>
    <t>21.03.2023 / 15.12.2027</t>
  </si>
  <si>
    <t>20.03.2023 / 31.12.2027</t>
  </si>
  <si>
    <t>08.12.2023 / 30.06.2029</t>
  </si>
  <si>
    <t xml:space="preserve">Π 12: Ανάπτυξη ανθεκτικών αμυντικών υποδομών και Προμήθειες για την ενίσχυση της πολιτικής ετοιμότητας και ασφάλειας- ΤΑΜΕΙΟ ΣΥΝΟΧΗΣ </t>
  </si>
  <si>
    <t>Δράση 12.1 Σιδηροδρομικά έργα ΔΕΔ-Μ διττής χρήσης</t>
  </si>
  <si>
    <t>Δράση 12.2. Ενίσχυση και αναβάθμιση κρίσιμων οδικών υποδομών ΔΕΔ-Μ διττής χρήσης</t>
  </si>
  <si>
    <t>Δράση 12.3. Αναβάθμιση κρίσιμων λιμενικών υποδομών ΔΕΔ-Μ διττής χρήσης,</t>
  </si>
  <si>
    <t>Δράση 12.4. Ασφάλεια αερολιμένων ΔΕΔ-Μ διττής χρήσης</t>
  </si>
  <si>
    <t>Δράση 12.5. Συστήματα ασφάλειας αεροναυτιλίας διττής χρήσης</t>
  </si>
  <si>
    <t>Δράση 12.6. Συστήματα υποστήριξης άμυνας και ασφάλειας</t>
  </si>
  <si>
    <t>Σιδηροδρομικά έργα ΔΕΔ-Μ διττής χρήσης</t>
  </si>
  <si>
    <t>Συστήματα ασφάλειας αεροναυτιλίας διττής χρήσης</t>
  </si>
  <si>
    <t>Συστήματα υποστήριξης άμυνας και ασφάλειας</t>
  </si>
  <si>
    <t>82/44</t>
  </si>
  <si>
    <t>82/85</t>
  </si>
  <si>
    <t>88/91</t>
  </si>
  <si>
    <t>91/119</t>
  </si>
  <si>
    <t>113/111</t>
  </si>
  <si>
    <t>180/181</t>
  </si>
  <si>
    <t>96/105</t>
  </si>
  <si>
    <t>3.3</t>
  </si>
  <si>
    <t>ΕΛΛΗΝΙΚΟ ΜΕΤΡΟ MΑΕ
ΣΤΑΣΥ ΑΕ</t>
  </si>
  <si>
    <t>ΥΠΑ</t>
  </si>
  <si>
    <t xml:space="preserve">Περ. Αττικής
</t>
  </si>
  <si>
    <t>Αρχηγείο Λ.Σ.-ΕΛ.ΑΚΤ/Διεύθυνση Επιχειρησιακών Μέσων</t>
  </si>
  <si>
    <t>ΠΡΟΓΡΑΜΜΑΤΙΣΜΟΣ ΝΕΩΝ ΠΡΟΣΚΛΗΣΕΩΝ ΣΔΔ (€)
2026</t>
  </si>
  <si>
    <t>ΥΝΑΝΠ/ Υπηρεσίες ΓΓ Ναυτιλίας και Λιμένων, ΔΗΜΟΤΙΚΑ/ ΛΙΜΕΝΙΚΑ  ΤΑΜΕΙΑ και ΟΡΓΑΝΙΣΜΟΙ ΛΙΜΕΝΟΣ</t>
  </si>
  <si>
    <t>ΠΡΟΓΡΑΜΜΑΤΙΣΜΟΣ ΤΡΟΠΟΠΟΙΗΣΕΩΝ ΠΡΟΣΚΛΗΣΕΩΝ ΣΔΔ (€)
2026</t>
  </si>
  <si>
    <t>ΣΥΝΟΛΙΚΗ ΑΠΟΤΥΠΩΣΗ ΠΡΟΣΚΛΗΣΕΩΝ εως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</si>
</sst>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i/>
      <sz val="8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i/>
      <sz val="10"/>
      <name val="Calibri"/>
      <family val="2"/>
      <charset val="161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rgb="FF0070C0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b/>
      <strike/>
      <sz val="10"/>
      <name val="Calibri"/>
      <family val="2"/>
      <charset val="161"/>
    </font>
    <font>
      <b/>
      <strike/>
      <sz val="10"/>
      <name val="Calibri"/>
      <family val="2"/>
      <charset val="161"/>
      <scheme val="minor"/>
    </font>
    <font>
      <b/>
      <strike/>
      <sz val="10"/>
      <color theme="1"/>
      <name val="Calibri"/>
      <family val="2"/>
      <charset val="161"/>
      <scheme val="minor"/>
    </font>
    <font>
      <strike/>
      <sz val="10"/>
      <color theme="1"/>
      <name val="Calibri"/>
      <family val="2"/>
      <charset val="161"/>
      <scheme val="minor"/>
    </font>
    <font>
      <strike/>
      <sz val="10"/>
      <name val="Calibri"/>
      <family val="2"/>
      <charset val="161"/>
    </font>
    <font>
      <i/>
      <strike/>
      <sz val="10"/>
      <name val="Calibri"/>
      <family val="2"/>
      <charset val="161"/>
    </font>
    <font>
      <i/>
      <strike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b/>
      <i/>
      <sz val="10"/>
      <name val="Calibri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vertical="center"/>
    </xf>
    <xf numFmtId="0" fontId="8" fillId="0" borderId="0" xfId="0" applyFont="1"/>
    <xf numFmtId="0" fontId="9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15" fillId="0" borderId="13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164" fontId="15" fillId="0" borderId="7" xfId="0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7" xfId="0" applyNumberFormat="1" applyFont="1" applyFill="1" applyBorder="1" applyAlignment="1">
      <alignment horizontal="right" vertical="center" wrapText="1"/>
    </xf>
    <xf numFmtId="164" fontId="12" fillId="2" borderId="1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/>
    </xf>
    <xf numFmtId="164" fontId="13" fillId="0" borderId="1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4" fontId="19" fillId="0" borderId="1" xfId="0" applyNumberFormat="1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164" fontId="21" fillId="0" borderId="1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wrapText="1"/>
    </xf>
    <xf numFmtId="164" fontId="11" fillId="9" borderId="1" xfId="0" applyNumberFormat="1" applyFont="1" applyFill="1" applyBorder="1" applyAlignment="1">
      <alignment horizontal="right" vertical="center"/>
    </xf>
    <xf numFmtId="164" fontId="13" fillId="9" borderId="1" xfId="0" applyNumberFormat="1" applyFont="1" applyFill="1" applyBorder="1" applyAlignment="1">
      <alignment vertical="center"/>
    </xf>
    <xf numFmtId="164" fontId="13" fillId="9" borderId="11" xfId="0" applyNumberFormat="1" applyFont="1" applyFill="1" applyBorder="1" applyAlignment="1">
      <alignment horizontal="center" vertical="center"/>
    </xf>
    <xf numFmtId="164" fontId="13" fillId="9" borderId="13" xfId="0" applyNumberFormat="1" applyFont="1" applyFill="1" applyBorder="1" applyAlignment="1">
      <alignment horizontal="right" vertical="center"/>
    </xf>
    <xf numFmtId="164" fontId="13" fillId="9" borderId="1" xfId="0" applyNumberFormat="1" applyFont="1" applyFill="1" applyBorder="1" applyAlignment="1">
      <alignment horizontal="right" vertical="center"/>
    </xf>
    <xf numFmtId="164" fontId="13" fillId="9" borderId="7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 wrapTex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right" vertical="center"/>
    </xf>
    <xf numFmtId="164" fontId="10" fillId="3" borderId="30" xfId="0" applyNumberFormat="1" applyFont="1" applyFill="1" applyBorder="1" applyAlignment="1">
      <alignment vertical="center"/>
    </xf>
    <xf numFmtId="164" fontId="11" fillId="3" borderId="30" xfId="0" applyNumberFormat="1" applyFont="1" applyFill="1" applyBorder="1" applyAlignment="1">
      <alignment vertical="center"/>
    </xf>
    <xf numFmtId="164" fontId="11" fillId="3" borderId="31" xfId="0" applyNumberFormat="1" applyFont="1" applyFill="1" applyBorder="1" applyAlignment="1">
      <alignment horizontal="center" vertical="center"/>
    </xf>
    <xf numFmtId="164" fontId="11" fillId="3" borderId="29" xfId="0" applyNumberFormat="1" applyFont="1" applyFill="1" applyBorder="1" applyAlignment="1">
      <alignment vertical="center"/>
    </xf>
    <xf numFmtId="164" fontId="11" fillId="3" borderId="29" xfId="0" applyNumberFormat="1" applyFont="1" applyFill="1" applyBorder="1" applyAlignment="1">
      <alignment horizontal="center" vertical="center"/>
    </xf>
    <xf numFmtId="164" fontId="13" fillId="1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7" fillId="2" borderId="13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/>
    </xf>
    <xf numFmtId="164" fontId="13" fillId="9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7" fillId="2" borderId="7" xfId="0" applyNumberFormat="1" applyFont="1" applyFill="1" applyBorder="1" applyAlignment="1">
      <alignment horizontal="right" vertical="center" wrapText="1"/>
    </xf>
    <xf numFmtId="164" fontId="14" fillId="0" borderId="7" xfId="0" applyNumberFormat="1" applyFont="1" applyBorder="1" applyAlignment="1">
      <alignment horizontal="right" vertical="center"/>
    </xf>
    <xf numFmtId="164" fontId="7" fillId="2" borderId="36" xfId="0" applyNumberFormat="1" applyFont="1" applyFill="1" applyBorder="1" applyAlignment="1">
      <alignment horizontal="center" vertical="center" wrapText="1"/>
    </xf>
    <xf numFmtId="0" fontId="9" fillId="11" borderId="36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right" vertical="center"/>
    </xf>
    <xf numFmtId="164" fontId="13" fillId="8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164" fontId="13" fillId="8" borderId="11" xfId="0" applyNumberFormat="1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164" fontId="7" fillId="2" borderId="43" xfId="0" applyNumberFormat="1" applyFont="1" applyFill="1" applyBorder="1" applyAlignment="1">
      <alignment horizontal="center" vertical="center" wrapText="1"/>
    </xf>
    <xf numFmtId="164" fontId="13" fillId="8" borderId="13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64" fontId="4" fillId="8" borderId="13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right" vertical="center" wrapText="1"/>
    </xf>
    <xf numFmtId="164" fontId="14" fillId="0" borderId="13" xfId="0" applyNumberFormat="1" applyFont="1" applyBorder="1" applyAlignment="1">
      <alignment horizontal="right" vertical="center" wrapText="1"/>
    </xf>
    <xf numFmtId="164" fontId="14" fillId="0" borderId="13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 wrapText="1"/>
    </xf>
    <xf numFmtId="164" fontId="14" fillId="0" borderId="7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4" fontId="7" fillId="2" borderId="36" xfId="0" applyNumberFormat="1" applyFont="1" applyFill="1" applyBorder="1" applyAlignment="1">
      <alignment horizontal="right" vertical="center" wrapText="1"/>
    </xf>
    <xf numFmtId="164" fontId="4" fillId="0" borderId="36" xfId="0" applyNumberFormat="1" applyFont="1" applyBorder="1" applyAlignment="1">
      <alignment horizontal="right" vertical="center"/>
    </xf>
    <xf numFmtId="164" fontId="15" fillId="0" borderId="36" xfId="0" applyNumberFormat="1" applyFont="1" applyBorder="1" applyAlignment="1">
      <alignment horizontal="right" vertical="center"/>
    </xf>
    <xf numFmtId="164" fontId="13" fillId="0" borderId="36" xfId="0" applyNumberFormat="1" applyFont="1" applyBorder="1" applyAlignment="1">
      <alignment horizontal="right" vertical="center"/>
    </xf>
    <xf numFmtId="164" fontId="14" fillId="0" borderId="36" xfId="0" applyNumberFormat="1" applyFont="1" applyBorder="1" applyAlignment="1">
      <alignment horizontal="right" vertical="center"/>
    </xf>
    <xf numFmtId="164" fontId="12" fillId="2" borderId="36" xfId="0" applyNumberFormat="1" applyFont="1" applyFill="1" applyBorder="1" applyAlignment="1">
      <alignment horizontal="right" vertical="center" wrapText="1"/>
    </xf>
    <xf numFmtId="164" fontId="9" fillId="2" borderId="36" xfId="0" applyNumberFormat="1" applyFont="1" applyFill="1" applyBorder="1" applyAlignment="1">
      <alignment horizontal="right" vertical="center" wrapText="1"/>
    </xf>
    <xf numFmtId="164" fontId="14" fillId="0" borderId="36" xfId="0" applyNumberFormat="1" applyFont="1" applyBorder="1" applyAlignment="1">
      <alignment horizontal="right" vertical="center" wrapText="1"/>
    </xf>
    <xf numFmtId="164" fontId="15" fillId="0" borderId="37" xfId="0" applyNumberFormat="1" applyFont="1" applyBorder="1" applyAlignment="1">
      <alignment horizontal="right" vertical="center"/>
    </xf>
    <xf numFmtId="164" fontId="13" fillId="9" borderId="36" xfId="0" applyNumberFormat="1" applyFont="1" applyFill="1" applyBorder="1" applyAlignment="1">
      <alignment horizontal="right" vertical="center"/>
    </xf>
    <xf numFmtId="0" fontId="0" fillId="0" borderId="47" xfId="0" applyBorder="1" applyAlignment="1">
      <alignment horizontal="right"/>
    </xf>
    <xf numFmtId="10" fontId="7" fillId="2" borderId="10" xfId="0" applyNumberFormat="1" applyFont="1" applyFill="1" applyBorder="1" applyAlignment="1">
      <alignment horizontal="right" vertical="center" wrapText="1"/>
    </xf>
    <xf numFmtId="164" fontId="7" fillId="2" borderId="38" xfId="0" applyNumberFormat="1" applyFont="1" applyFill="1" applyBorder="1" applyAlignment="1">
      <alignment horizontal="right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10" fontId="27" fillId="2" borderId="10" xfId="0" applyNumberFormat="1" applyFont="1" applyFill="1" applyBorder="1" applyAlignment="1">
      <alignment horizontal="right" vertical="center" wrapText="1"/>
    </xf>
    <xf numFmtId="164" fontId="11" fillId="3" borderId="31" xfId="0" applyNumberFormat="1" applyFont="1" applyFill="1" applyBorder="1" applyAlignment="1">
      <alignment vertical="center"/>
    </xf>
    <xf numFmtId="10" fontId="11" fillId="3" borderId="32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vertical="center"/>
    </xf>
    <xf numFmtId="164" fontId="13" fillId="7" borderId="13" xfId="0" applyNumberFormat="1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right" vertical="center"/>
    </xf>
    <xf numFmtId="164" fontId="13" fillId="7" borderId="11" xfId="0" applyNumberFormat="1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164" fontId="14" fillId="7" borderId="13" xfId="0" applyNumberFormat="1" applyFont="1" applyFill="1" applyBorder="1" applyAlignment="1">
      <alignment horizontal="right" vertical="center"/>
    </xf>
    <xf numFmtId="164" fontId="14" fillId="7" borderId="7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vertical="center" wrapText="1"/>
    </xf>
    <xf numFmtId="164" fontId="13" fillId="7" borderId="11" xfId="0" applyNumberFormat="1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64" fontId="13" fillId="0" borderId="41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6" borderId="19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164" fontId="13" fillId="0" borderId="19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textRotation="90" wrapText="1"/>
    </xf>
    <xf numFmtId="0" fontId="7" fillId="4" borderId="28" xfId="0" applyFont="1" applyFill="1" applyBorder="1" applyAlignment="1">
      <alignment horizontal="center" vertical="center" textRotation="90" wrapText="1"/>
    </xf>
    <xf numFmtId="0" fontId="7" fillId="4" borderId="15" xfId="0" applyFont="1" applyFill="1" applyBorder="1" applyAlignment="1">
      <alignment horizontal="center" vertical="center" textRotation="90" wrapText="1"/>
    </xf>
    <xf numFmtId="0" fontId="7" fillId="4" borderId="23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center" vertical="center" textRotation="90" wrapText="1"/>
    </xf>
    <xf numFmtId="0" fontId="7" fillId="4" borderId="33" xfId="0" applyFont="1" applyFill="1" applyBorder="1" applyAlignment="1">
      <alignment horizontal="center" vertical="center" textRotation="90" wrapText="1"/>
    </xf>
    <xf numFmtId="0" fontId="7" fillId="4" borderId="34" xfId="0" applyFont="1" applyFill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vertical="center" textRotation="90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 wrapText="1"/>
    </xf>
    <xf numFmtId="0" fontId="7" fillId="11" borderId="39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64" fontId="14" fillId="7" borderId="1" xfId="0" applyNumberFormat="1" applyFont="1" applyFill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CCFFCC"/>
      <color rgb="FFFFCC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DF0F-420A-423F-B040-E24B96D15657}">
  <sheetPr>
    <pageSetUpPr fitToPage="1"/>
  </sheetPr>
  <dimension ref="A1:U101"/>
  <sheetViews>
    <sheetView tabSelected="1" showWhiteSpace="0" zoomScale="78" zoomScaleNormal="78" zoomScaleSheetLayoutView="40" zoomScalePageLayoutView="86" workbookViewId="0">
      <selection activeCell="S79" sqref="S79"/>
    </sheetView>
  </sheetViews>
  <sheetFormatPr defaultRowHeight="15" x14ac:dyDescent="0.25"/>
  <cols>
    <col min="1" max="2" width="4.7109375" customWidth="1"/>
    <col min="3" max="3" width="8.42578125" customWidth="1"/>
    <col min="4" max="4" width="42.7109375" customWidth="1"/>
    <col min="5" max="6" width="17.140625" customWidth="1"/>
    <col min="7" max="7" width="33.5703125" customWidth="1"/>
    <col min="8" max="8" width="18.42578125" customWidth="1"/>
    <col min="9" max="9" width="18.42578125" style="3" customWidth="1"/>
    <col min="10" max="10" width="16.7109375" style="100" customWidth="1"/>
    <col min="11" max="11" width="16.7109375" customWidth="1"/>
    <col min="12" max="12" width="16.7109375" style="100" customWidth="1"/>
    <col min="13" max="15" width="15.7109375" style="100" customWidth="1"/>
    <col min="16" max="18" width="15.7109375" style="107" customWidth="1"/>
    <col min="19" max="19" width="13.42578125" style="107" customWidth="1"/>
    <col min="20" max="20" width="11.42578125" style="107" customWidth="1"/>
    <col min="21" max="21" width="12.5703125" bestFit="1" customWidth="1"/>
  </cols>
  <sheetData>
    <row r="1" spans="1:20" ht="18.75" x14ac:dyDescent="0.3">
      <c r="B1" s="176" t="s">
        <v>143</v>
      </c>
      <c r="C1" s="176"/>
      <c r="D1" s="176"/>
    </row>
    <row r="2" spans="1:20" ht="18.75" x14ac:dyDescent="0.3">
      <c r="B2" s="176" t="s">
        <v>166</v>
      </c>
      <c r="C2" s="176"/>
      <c r="D2" s="176"/>
      <c r="P2" s="7"/>
      <c r="Q2" s="7"/>
      <c r="R2" s="7"/>
      <c r="S2" s="7"/>
      <c r="T2" s="7"/>
    </row>
    <row r="3" spans="1:20" ht="7.5" customHeight="1" thickBot="1" x14ac:dyDescent="0.3"/>
    <row r="4" spans="1:20" ht="15" customHeight="1" thickTop="1" x14ac:dyDescent="0.25">
      <c r="A4" s="218" t="s">
        <v>36</v>
      </c>
      <c r="B4" s="221" t="s">
        <v>37</v>
      </c>
      <c r="C4" s="224" t="s">
        <v>38</v>
      </c>
      <c r="D4" s="227" t="s">
        <v>39</v>
      </c>
      <c r="E4" s="227" t="s">
        <v>170</v>
      </c>
      <c r="F4" s="227" t="s">
        <v>171</v>
      </c>
      <c r="G4" s="189" t="s">
        <v>148</v>
      </c>
      <c r="H4" s="189" t="s">
        <v>149</v>
      </c>
      <c r="I4" s="192" t="s">
        <v>150</v>
      </c>
      <c r="J4" s="179" t="s">
        <v>172</v>
      </c>
      <c r="K4" s="180"/>
      <c r="L4" s="181"/>
      <c r="M4" s="235" t="s">
        <v>221</v>
      </c>
      <c r="N4" s="236"/>
      <c r="O4" s="237"/>
      <c r="P4" s="229" t="s">
        <v>219</v>
      </c>
      <c r="Q4" s="230"/>
      <c r="R4" s="231"/>
      <c r="S4" s="164" t="s">
        <v>222</v>
      </c>
      <c r="T4" s="165"/>
    </row>
    <row r="5" spans="1:20" ht="30" customHeight="1" x14ac:dyDescent="0.25">
      <c r="A5" s="219"/>
      <c r="B5" s="222"/>
      <c r="C5" s="225"/>
      <c r="D5" s="228"/>
      <c r="E5" s="228"/>
      <c r="F5" s="228"/>
      <c r="G5" s="190"/>
      <c r="H5" s="190"/>
      <c r="I5" s="193"/>
      <c r="J5" s="182"/>
      <c r="K5" s="183"/>
      <c r="L5" s="184"/>
      <c r="M5" s="238"/>
      <c r="N5" s="239"/>
      <c r="O5" s="240"/>
      <c r="P5" s="232"/>
      <c r="Q5" s="233"/>
      <c r="R5" s="234"/>
      <c r="S5" s="166"/>
      <c r="T5" s="167"/>
    </row>
    <row r="6" spans="1:20" ht="25.5" customHeight="1" x14ac:dyDescent="0.25">
      <c r="A6" s="219"/>
      <c r="B6" s="222"/>
      <c r="C6" s="225"/>
      <c r="D6" s="228"/>
      <c r="E6" s="228" t="s">
        <v>152</v>
      </c>
      <c r="F6" s="228" t="s">
        <v>152</v>
      </c>
      <c r="G6" s="190"/>
      <c r="H6" s="190"/>
      <c r="I6" s="193"/>
      <c r="J6" s="187" t="s">
        <v>151</v>
      </c>
      <c r="K6" s="185" t="s">
        <v>153</v>
      </c>
      <c r="L6" s="177" t="s">
        <v>146</v>
      </c>
      <c r="M6" s="238" t="s">
        <v>30</v>
      </c>
      <c r="N6" s="239" t="s">
        <v>31</v>
      </c>
      <c r="O6" s="241" t="s">
        <v>32</v>
      </c>
      <c r="P6" s="232" t="s">
        <v>30</v>
      </c>
      <c r="Q6" s="233" t="s">
        <v>31</v>
      </c>
      <c r="R6" s="234" t="s">
        <v>32</v>
      </c>
      <c r="S6" s="166"/>
      <c r="T6" s="167"/>
    </row>
    <row r="7" spans="1:20" ht="26.25" customHeight="1" thickBot="1" x14ac:dyDescent="0.3">
      <c r="A7" s="220"/>
      <c r="B7" s="223"/>
      <c r="C7" s="226"/>
      <c r="D7" s="228"/>
      <c r="E7" s="228"/>
      <c r="F7" s="228"/>
      <c r="G7" s="191"/>
      <c r="H7" s="191"/>
      <c r="I7" s="194"/>
      <c r="J7" s="188" t="s">
        <v>29</v>
      </c>
      <c r="K7" s="186"/>
      <c r="L7" s="178" t="s">
        <v>30</v>
      </c>
      <c r="M7" s="238"/>
      <c r="N7" s="239"/>
      <c r="O7" s="241"/>
      <c r="P7" s="232"/>
      <c r="Q7" s="233"/>
      <c r="R7" s="234"/>
      <c r="S7" s="168"/>
      <c r="T7" s="169"/>
    </row>
    <row r="8" spans="1:20" s="1" customFormat="1" ht="11.25" customHeight="1" thickTop="1" x14ac:dyDescent="0.2">
      <c r="A8" s="10">
        <v>1</v>
      </c>
      <c r="B8" s="11">
        <v>2</v>
      </c>
      <c r="C8" s="12">
        <v>3</v>
      </c>
      <c r="D8" s="11">
        <v>4</v>
      </c>
      <c r="E8" s="11">
        <v>5</v>
      </c>
      <c r="F8" s="11">
        <v>6</v>
      </c>
      <c r="G8" s="13">
        <v>7</v>
      </c>
      <c r="H8" s="14">
        <v>8</v>
      </c>
      <c r="I8" s="14">
        <v>9</v>
      </c>
      <c r="J8" s="15">
        <v>10</v>
      </c>
      <c r="K8" s="16">
        <v>11</v>
      </c>
      <c r="L8" s="119">
        <v>12</v>
      </c>
      <c r="M8" s="121">
        <v>13</v>
      </c>
      <c r="N8" s="127">
        <v>14</v>
      </c>
      <c r="O8" s="111">
        <v>15</v>
      </c>
      <c r="P8" s="17">
        <v>16</v>
      </c>
      <c r="Q8" s="13">
        <v>17</v>
      </c>
      <c r="R8" s="18">
        <v>18</v>
      </c>
      <c r="S8" s="148">
        <v>19</v>
      </c>
      <c r="T8" s="149">
        <v>20</v>
      </c>
    </row>
    <row r="9" spans="1:20" ht="26.25" customHeight="1" x14ac:dyDescent="0.25">
      <c r="A9" s="19" t="s">
        <v>40</v>
      </c>
      <c r="B9" s="20"/>
      <c r="C9" s="21"/>
      <c r="D9" s="22" t="s">
        <v>1</v>
      </c>
      <c r="E9" s="23">
        <f t="shared" ref="E9" si="0">SUM(E10:E11)</f>
        <v>540815705</v>
      </c>
      <c r="F9" s="23">
        <f t="shared" ref="F9" si="1">SUM(F10:F11)</f>
        <v>480815705</v>
      </c>
      <c r="G9" s="23"/>
      <c r="H9" s="24"/>
      <c r="I9" s="25"/>
      <c r="J9" s="102"/>
      <c r="K9" s="23">
        <f>K10+K11</f>
        <v>451915518</v>
      </c>
      <c r="L9" s="25"/>
      <c r="M9" s="122">
        <f>M10-K10</f>
        <v>28900187</v>
      </c>
      <c r="N9" s="110"/>
      <c r="O9" s="110"/>
      <c r="P9" s="128"/>
      <c r="Q9" s="41"/>
      <c r="R9" s="108"/>
      <c r="S9" s="147">
        <f>K9+M9</f>
        <v>480815705</v>
      </c>
      <c r="T9" s="146">
        <f>S9/E9</f>
        <v>0.88905647627226358</v>
      </c>
    </row>
    <row r="10" spans="1:20" ht="38.25" x14ac:dyDescent="0.25">
      <c r="A10" s="210"/>
      <c r="B10" s="26" t="s">
        <v>42</v>
      </c>
      <c r="C10" s="27">
        <v>81</v>
      </c>
      <c r="D10" s="28" t="s">
        <v>168</v>
      </c>
      <c r="E10" s="29">
        <v>409015705</v>
      </c>
      <c r="F10" s="30">
        <v>349015705</v>
      </c>
      <c r="G10" s="31" t="s">
        <v>53</v>
      </c>
      <c r="H10" s="32" t="s">
        <v>215</v>
      </c>
      <c r="I10" s="32" t="s">
        <v>217</v>
      </c>
      <c r="J10" s="103" t="s">
        <v>66</v>
      </c>
      <c r="K10" s="99">
        <v>320115518</v>
      </c>
      <c r="L10" s="32" t="s">
        <v>67</v>
      </c>
      <c r="M10" s="123">
        <v>349015705</v>
      </c>
      <c r="N10" s="114"/>
      <c r="O10" s="32"/>
      <c r="P10" s="129"/>
      <c r="Q10" s="57"/>
      <c r="R10" s="59"/>
      <c r="S10" s="136"/>
      <c r="T10" s="59"/>
    </row>
    <row r="11" spans="1:20" ht="38.25" x14ac:dyDescent="0.25">
      <c r="A11" s="212"/>
      <c r="B11" s="26" t="s">
        <v>42</v>
      </c>
      <c r="C11" s="27" t="s">
        <v>207</v>
      </c>
      <c r="D11" s="28" t="s">
        <v>169</v>
      </c>
      <c r="E11" s="29">
        <v>131800000</v>
      </c>
      <c r="F11" s="30">
        <v>131800000</v>
      </c>
      <c r="G11" s="31" t="s">
        <v>54</v>
      </c>
      <c r="H11" s="32" t="s">
        <v>215</v>
      </c>
      <c r="I11" s="32" t="s">
        <v>217</v>
      </c>
      <c r="J11" s="103" t="s">
        <v>118</v>
      </c>
      <c r="K11" s="34">
        <v>131800000</v>
      </c>
      <c r="L11" s="32" t="s">
        <v>137</v>
      </c>
      <c r="M11" s="124"/>
      <c r="N11" s="114"/>
      <c r="O11" s="32"/>
      <c r="P11" s="35"/>
      <c r="Q11" s="36"/>
      <c r="R11" s="37"/>
      <c r="S11" s="137"/>
      <c r="T11" s="59"/>
    </row>
    <row r="12" spans="1:20" ht="24.75" customHeight="1" x14ac:dyDescent="0.25">
      <c r="A12" s="19" t="s">
        <v>40</v>
      </c>
      <c r="B12" s="20"/>
      <c r="C12" s="38"/>
      <c r="D12" s="22" t="s">
        <v>0</v>
      </c>
      <c r="E12" s="23">
        <f t="shared" ref="E12" si="2">SUM(E13:E14)</f>
        <v>217099813</v>
      </c>
      <c r="F12" s="23">
        <f t="shared" ref="F12" si="3">SUM(F13:F14)</f>
        <v>217099813</v>
      </c>
      <c r="G12" s="23"/>
      <c r="H12" s="39"/>
      <c r="I12" s="39"/>
      <c r="J12" s="104"/>
      <c r="K12" s="41">
        <f>K13+K14</f>
        <v>117000000</v>
      </c>
      <c r="L12" s="39"/>
      <c r="M12" s="104"/>
      <c r="N12" s="115"/>
      <c r="O12" s="39"/>
      <c r="P12" s="40"/>
      <c r="Q12" s="43"/>
      <c r="R12" s="42">
        <f>R14</f>
        <v>61099813</v>
      </c>
      <c r="S12" s="135">
        <f>K12+R12</f>
        <v>178099813</v>
      </c>
      <c r="T12" s="146">
        <f>S12/E12</f>
        <v>0.82035912670270239</v>
      </c>
    </row>
    <row r="13" spans="1:20" ht="38.25" x14ac:dyDescent="0.25">
      <c r="A13" s="210"/>
      <c r="B13" s="26" t="s">
        <v>42</v>
      </c>
      <c r="C13" s="44" t="s">
        <v>208</v>
      </c>
      <c r="D13" s="28" t="s">
        <v>2</v>
      </c>
      <c r="E13" s="29">
        <v>156000000</v>
      </c>
      <c r="F13" s="30">
        <v>156000000</v>
      </c>
      <c r="G13" s="31" t="s">
        <v>159</v>
      </c>
      <c r="H13" s="32" t="s">
        <v>128</v>
      </c>
      <c r="I13" s="32" t="s">
        <v>71</v>
      </c>
      <c r="J13" s="103" t="s">
        <v>179</v>
      </c>
      <c r="K13" s="34">
        <v>117000000</v>
      </c>
      <c r="L13" s="32" t="s">
        <v>144</v>
      </c>
      <c r="M13" s="124"/>
      <c r="N13" s="114"/>
      <c r="O13" s="32"/>
      <c r="P13" s="33"/>
      <c r="Q13" s="34"/>
      <c r="R13" s="45"/>
      <c r="S13" s="138"/>
      <c r="T13" s="59"/>
    </row>
    <row r="14" spans="1:20" ht="51" x14ac:dyDescent="0.25">
      <c r="A14" s="212"/>
      <c r="B14" s="26" t="s">
        <v>42</v>
      </c>
      <c r="C14" s="44">
        <v>82</v>
      </c>
      <c r="D14" s="28" t="s">
        <v>3</v>
      </c>
      <c r="E14" s="29">
        <v>61099813</v>
      </c>
      <c r="F14" s="30">
        <v>61099813</v>
      </c>
      <c r="G14" s="31" t="s">
        <v>127</v>
      </c>
      <c r="H14" s="32" t="s">
        <v>129</v>
      </c>
      <c r="I14" s="46" t="s">
        <v>73</v>
      </c>
      <c r="J14" s="103"/>
      <c r="K14" s="34"/>
      <c r="L14" s="46"/>
      <c r="M14" s="103"/>
      <c r="N14" s="116"/>
      <c r="O14" s="46"/>
      <c r="P14" s="33"/>
      <c r="Q14" s="34"/>
      <c r="R14" s="109">
        <v>61099813</v>
      </c>
      <c r="S14" s="139"/>
      <c r="T14" s="59"/>
    </row>
    <row r="15" spans="1:20" ht="25.5" customHeight="1" x14ac:dyDescent="0.25">
      <c r="A15" s="19" t="s">
        <v>41</v>
      </c>
      <c r="B15" s="20"/>
      <c r="C15" s="38"/>
      <c r="D15" s="22" t="s">
        <v>4</v>
      </c>
      <c r="E15" s="23">
        <f t="shared" ref="E15" si="4">SUM(E16,E18)</f>
        <v>47141714</v>
      </c>
      <c r="F15" s="23">
        <f t="shared" ref="F15" si="5">SUM(F16,F18)</f>
        <v>47141714</v>
      </c>
      <c r="G15" s="23"/>
      <c r="H15" s="39"/>
      <c r="I15" s="39"/>
      <c r="J15" s="104"/>
      <c r="K15" s="41">
        <f>K16+K18</f>
        <v>15000000</v>
      </c>
      <c r="L15" s="39"/>
      <c r="M15" s="104"/>
      <c r="N15" s="115"/>
      <c r="O15" s="39"/>
      <c r="P15" s="40"/>
      <c r="Q15" s="43"/>
      <c r="R15" s="42"/>
      <c r="S15" s="140">
        <f>K15</f>
        <v>15000000</v>
      </c>
      <c r="T15" s="146">
        <f>S15/E15</f>
        <v>0.31818953379590736</v>
      </c>
    </row>
    <row r="16" spans="1:20" ht="35.25" customHeight="1" x14ac:dyDescent="0.25">
      <c r="A16" s="210"/>
      <c r="B16" s="26" t="s">
        <v>44</v>
      </c>
      <c r="C16" s="44">
        <v>99</v>
      </c>
      <c r="D16" s="28" t="s">
        <v>5</v>
      </c>
      <c r="E16" s="29">
        <f t="shared" ref="E16:F16" si="6">E17</f>
        <v>15000000</v>
      </c>
      <c r="F16" s="30">
        <f t="shared" si="6"/>
        <v>15000000</v>
      </c>
      <c r="G16" s="31" t="s">
        <v>49</v>
      </c>
      <c r="H16" s="32" t="s">
        <v>147</v>
      </c>
      <c r="I16" s="32" t="s">
        <v>72</v>
      </c>
      <c r="J16" s="103" t="s">
        <v>180</v>
      </c>
      <c r="K16" s="34">
        <v>15000000</v>
      </c>
      <c r="L16" s="32" t="s">
        <v>154</v>
      </c>
      <c r="M16" s="124"/>
      <c r="N16" s="114"/>
      <c r="O16" s="32"/>
      <c r="P16" s="33"/>
      <c r="Q16" s="34"/>
      <c r="R16" s="45"/>
      <c r="S16" s="138"/>
      <c r="T16" s="59"/>
    </row>
    <row r="17" spans="1:21" ht="15" customHeight="1" x14ac:dyDescent="0.25">
      <c r="A17" s="211"/>
      <c r="B17" s="47"/>
      <c r="C17" s="48"/>
      <c r="D17" s="49" t="s">
        <v>27</v>
      </c>
      <c r="E17" s="50">
        <v>15000000</v>
      </c>
      <c r="F17" s="51">
        <v>15000000</v>
      </c>
      <c r="G17" s="52"/>
      <c r="H17" s="46"/>
      <c r="I17" s="46"/>
      <c r="J17" s="103"/>
      <c r="K17" s="34"/>
      <c r="L17" s="46"/>
      <c r="M17" s="103"/>
      <c r="N17" s="116"/>
      <c r="O17" s="46"/>
      <c r="P17" s="33"/>
      <c r="Q17" s="34"/>
      <c r="R17" s="45"/>
      <c r="S17" s="138"/>
      <c r="T17" s="59"/>
    </row>
    <row r="18" spans="1:21" ht="51" x14ac:dyDescent="0.25">
      <c r="A18" s="211"/>
      <c r="B18" s="26" t="s">
        <v>43</v>
      </c>
      <c r="C18" s="44">
        <v>97</v>
      </c>
      <c r="D18" s="28" t="s">
        <v>6</v>
      </c>
      <c r="E18" s="29">
        <f t="shared" ref="E18:F18" si="7">E19</f>
        <v>32141714</v>
      </c>
      <c r="F18" s="30">
        <f t="shared" si="7"/>
        <v>32141714</v>
      </c>
      <c r="G18" s="31" t="s">
        <v>70</v>
      </c>
      <c r="H18" s="32" t="s">
        <v>147</v>
      </c>
      <c r="I18" s="32" t="s">
        <v>173</v>
      </c>
      <c r="J18" s="103"/>
      <c r="K18" s="34"/>
      <c r="L18" s="46"/>
      <c r="M18" s="103"/>
      <c r="N18" s="116"/>
      <c r="O18" s="46"/>
      <c r="P18" s="33"/>
      <c r="Q18" s="34"/>
      <c r="R18" s="45"/>
      <c r="S18" s="138"/>
      <c r="T18" s="59"/>
    </row>
    <row r="19" spans="1:21" ht="15" customHeight="1" x14ac:dyDescent="0.25">
      <c r="A19" s="212"/>
      <c r="B19" s="47"/>
      <c r="C19" s="48"/>
      <c r="D19" s="49" t="s">
        <v>27</v>
      </c>
      <c r="E19" s="50">
        <v>32141714</v>
      </c>
      <c r="F19" s="34">
        <v>32141714</v>
      </c>
      <c r="G19" s="52"/>
      <c r="H19" s="46"/>
      <c r="I19" s="46"/>
      <c r="J19" s="103"/>
      <c r="K19" s="34"/>
      <c r="L19" s="46"/>
      <c r="M19" s="103"/>
      <c r="N19" s="116"/>
      <c r="O19" s="46"/>
      <c r="P19" s="33"/>
      <c r="Q19" s="34"/>
      <c r="R19" s="45"/>
      <c r="S19" s="134"/>
      <c r="T19" s="59"/>
    </row>
    <row r="20" spans="1:21" ht="27" customHeight="1" x14ac:dyDescent="0.25">
      <c r="A20" s="19" t="s">
        <v>41</v>
      </c>
      <c r="B20" s="20"/>
      <c r="C20" s="38"/>
      <c r="D20" s="22" t="s">
        <v>7</v>
      </c>
      <c r="E20" s="23">
        <f>SUM(E21:E23)</f>
        <v>268443832</v>
      </c>
      <c r="F20" s="23">
        <f>SUM(F21:F23)</f>
        <v>268443832</v>
      </c>
      <c r="G20" s="23"/>
      <c r="H20" s="39"/>
      <c r="I20" s="39"/>
      <c r="J20" s="104"/>
      <c r="K20" s="41">
        <f>K21+K22+K23+K24</f>
        <v>245443832</v>
      </c>
      <c r="L20" s="39"/>
      <c r="M20" s="104"/>
      <c r="N20" s="115"/>
      <c r="O20" s="39"/>
      <c r="P20" s="40"/>
      <c r="Q20" s="43"/>
      <c r="R20" s="42"/>
      <c r="S20" s="140">
        <f>K20</f>
        <v>245443832</v>
      </c>
      <c r="T20" s="150">
        <f>S20/E20</f>
        <v>0.91432099658002197</v>
      </c>
    </row>
    <row r="21" spans="1:21" ht="39" customHeight="1" x14ac:dyDescent="0.25">
      <c r="A21" s="210"/>
      <c r="B21" s="208" t="s">
        <v>43</v>
      </c>
      <c r="C21" s="213">
        <v>96</v>
      </c>
      <c r="D21" s="203" t="s">
        <v>8</v>
      </c>
      <c r="E21" s="199">
        <v>155500000</v>
      </c>
      <c r="F21" s="205">
        <v>155500000</v>
      </c>
      <c r="G21" s="31" t="s">
        <v>155</v>
      </c>
      <c r="H21" s="195" t="s">
        <v>147</v>
      </c>
      <c r="I21" s="197" t="s">
        <v>73</v>
      </c>
      <c r="J21" s="103" t="s">
        <v>181</v>
      </c>
      <c r="K21" s="34">
        <v>150500000</v>
      </c>
      <c r="L21" s="32" t="s">
        <v>174</v>
      </c>
      <c r="M21" s="124"/>
      <c r="N21" s="114"/>
      <c r="O21" s="32"/>
      <c r="P21" s="33"/>
      <c r="Q21" s="34"/>
      <c r="R21" s="45"/>
      <c r="S21" s="138"/>
      <c r="T21" s="59"/>
    </row>
    <row r="22" spans="1:21" ht="31.5" customHeight="1" x14ac:dyDescent="0.25">
      <c r="A22" s="211"/>
      <c r="B22" s="209"/>
      <c r="C22" s="214"/>
      <c r="D22" s="204"/>
      <c r="E22" s="200"/>
      <c r="F22" s="206"/>
      <c r="G22" s="31" t="s">
        <v>50</v>
      </c>
      <c r="H22" s="196"/>
      <c r="I22" s="198"/>
      <c r="J22" s="103" t="s">
        <v>182</v>
      </c>
      <c r="K22" s="34">
        <v>5000000</v>
      </c>
      <c r="L22" s="32" t="s">
        <v>174</v>
      </c>
      <c r="M22" s="124"/>
      <c r="N22" s="114"/>
      <c r="O22" s="32"/>
      <c r="P22" s="33"/>
      <c r="Q22" s="34"/>
      <c r="R22" s="45"/>
      <c r="S22" s="138"/>
      <c r="T22" s="59"/>
    </row>
    <row r="23" spans="1:21" ht="63.75" x14ac:dyDescent="0.25">
      <c r="A23" s="211"/>
      <c r="B23" s="208" t="s">
        <v>43</v>
      </c>
      <c r="C23" s="213">
        <v>105</v>
      </c>
      <c r="D23" s="203" t="s">
        <v>9</v>
      </c>
      <c r="E23" s="199">
        <v>112943832</v>
      </c>
      <c r="F23" s="205">
        <v>112943832</v>
      </c>
      <c r="G23" s="31" t="s">
        <v>176</v>
      </c>
      <c r="H23" s="195" t="s">
        <v>147</v>
      </c>
      <c r="I23" s="197" t="s">
        <v>73</v>
      </c>
      <c r="J23" s="103" t="s">
        <v>183</v>
      </c>
      <c r="K23" s="34">
        <v>60000000</v>
      </c>
      <c r="L23" s="32" t="s">
        <v>175</v>
      </c>
      <c r="M23" s="124"/>
      <c r="N23" s="114"/>
      <c r="O23" s="32"/>
      <c r="P23" s="33"/>
      <c r="Q23" s="34"/>
      <c r="R23" s="45"/>
      <c r="S23" s="138"/>
      <c r="T23" s="59"/>
    </row>
    <row r="24" spans="1:21" ht="51" x14ac:dyDescent="0.25">
      <c r="A24" s="212"/>
      <c r="B24" s="209"/>
      <c r="C24" s="214"/>
      <c r="D24" s="204"/>
      <c r="E24" s="200"/>
      <c r="F24" s="206"/>
      <c r="G24" s="31" t="s">
        <v>51</v>
      </c>
      <c r="H24" s="196"/>
      <c r="I24" s="198"/>
      <c r="J24" s="103" t="s">
        <v>184</v>
      </c>
      <c r="K24" s="34">
        <v>29943832</v>
      </c>
      <c r="L24" s="32" t="s">
        <v>175</v>
      </c>
      <c r="M24" s="124"/>
      <c r="N24" s="114"/>
      <c r="O24" s="32"/>
      <c r="P24" s="33"/>
      <c r="Q24" s="34"/>
      <c r="R24" s="45"/>
      <c r="S24" s="138"/>
      <c r="T24" s="59"/>
    </row>
    <row r="25" spans="1:21" ht="26.25" customHeight="1" x14ac:dyDescent="0.25">
      <c r="A25" s="19" t="s">
        <v>41</v>
      </c>
      <c r="B25" s="20"/>
      <c r="C25" s="38"/>
      <c r="D25" s="22" t="s">
        <v>10</v>
      </c>
      <c r="E25" s="23">
        <f t="shared" ref="E25" si="8">SUM(E26:E28)</f>
        <v>378249939</v>
      </c>
      <c r="F25" s="23">
        <f t="shared" ref="F25" si="9">SUM(F26:F28)</f>
        <v>378249939</v>
      </c>
      <c r="G25" s="23"/>
      <c r="H25" s="39"/>
      <c r="I25" s="39"/>
      <c r="J25" s="104"/>
      <c r="K25" s="41">
        <f>K26+K27+K28</f>
        <v>411300000</v>
      </c>
      <c r="L25" s="39"/>
      <c r="M25" s="104">
        <f>M27-K27</f>
        <v>-33050061</v>
      </c>
      <c r="N25" s="115"/>
      <c r="O25" s="39"/>
      <c r="P25" s="40"/>
      <c r="Q25" s="43"/>
      <c r="R25" s="42"/>
      <c r="S25" s="140">
        <f>K25+M25</f>
        <v>378249939</v>
      </c>
      <c r="T25" s="146">
        <f>S25/E25</f>
        <v>1</v>
      </c>
    </row>
    <row r="26" spans="1:21" ht="51" x14ac:dyDescent="0.25">
      <c r="A26" s="210"/>
      <c r="B26" s="208" t="s">
        <v>43</v>
      </c>
      <c r="C26" s="213">
        <v>88</v>
      </c>
      <c r="D26" s="203" t="s">
        <v>177</v>
      </c>
      <c r="E26" s="199">
        <v>321949939</v>
      </c>
      <c r="F26" s="205">
        <v>321949939</v>
      </c>
      <c r="G26" s="31" t="s">
        <v>120</v>
      </c>
      <c r="H26" s="195" t="s">
        <v>105</v>
      </c>
      <c r="I26" s="197" t="s">
        <v>73</v>
      </c>
      <c r="J26" s="103" t="s">
        <v>113</v>
      </c>
      <c r="K26" s="34">
        <v>145000000</v>
      </c>
      <c r="L26" s="32" t="s">
        <v>114</v>
      </c>
      <c r="M26" s="124"/>
      <c r="N26" s="114"/>
      <c r="O26" s="32"/>
      <c r="P26" s="33"/>
      <c r="Q26" s="34"/>
      <c r="R26" s="45"/>
      <c r="S26" s="134"/>
      <c r="T26" s="59"/>
      <c r="U26" s="2"/>
    </row>
    <row r="27" spans="1:21" ht="48" customHeight="1" x14ac:dyDescent="0.25">
      <c r="A27" s="211"/>
      <c r="B27" s="209"/>
      <c r="C27" s="214"/>
      <c r="D27" s="204"/>
      <c r="E27" s="200"/>
      <c r="F27" s="206"/>
      <c r="G27" s="31" t="s">
        <v>80</v>
      </c>
      <c r="H27" s="196"/>
      <c r="I27" s="198"/>
      <c r="J27" s="103" t="s">
        <v>119</v>
      </c>
      <c r="K27" s="112">
        <v>210000000</v>
      </c>
      <c r="L27" s="32" t="s">
        <v>137</v>
      </c>
      <c r="M27" s="123">
        <v>176949939</v>
      </c>
      <c r="N27" s="114"/>
      <c r="O27" s="32"/>
      <c r="P27" s="129"/>
      <c r="Q27" s="36"/>
      <c r="R27" s="37"/>
      <c r="S27" s="137"/>
      <c r="T27" s="59"/>
    </row>
    <row r="28" spans="1:21" ht="35.25" customHeight="1" x14ac:dyDescent="0.25">
      <c r="A28" s="212"/>
      <c r="B28" s="26" t="s">
        <v>43</v>
      </c>
      <c r="C28" s="44">
        <v>87</v>
      </c>
      <c r="D28" s="28" t="s">
        <v>11</v>
      </c>
      <c r="E28" s="29">
        <v>56300000</v>
      </c>
      <c r="F28" s="30">
        <v>56300000</v>
      </c>
      <c r="G28" s="31" t="s">
        <v>52</v>
      </c>
      <c r="H28" s="32" t="s">
        <v>106</v>
      </c>
      <c r="I28" s="46" t="s">
        <v>73</v>
      </c>
      <c r="J28" s="103" t="s">
        <v>132</v>
      </c>
      <c r="K28" s="34">
        <v>56300000</v>
      </c>
      <c r="L28" s="32" t="s">
        <v>133</v>
      </c>
      <c r="M28" s="124"/>
      <c r="N28" s="114"/>
      <c r="O28" s="32"/>
      <c r="P28" s="33"/>
      <c r="Q28" s="34"/>
      <c r="R28" s="45"/>
      <c r="S28" s="134"/>
      <c r="T28" s="59"/>
    </row>
    <row r="29" spans="1:21" ht="36.75" customHeight="1" x14ac:dyDescent="0.25">
      <c r="A29" s="19" t="s">
        <v>41</v>
      </c>
      <c r="B29" s="20"/>
      <c r="C29" s="38"/>
      <c r="D29" s="22" t="s">
        <v>12</v>
      </c>
      <c r="E29" s="23">
        <f>SUM(E30,E34,E36)</f>
        <v>243318199</v>
      </c>
      <c r="F29" s="23">
        <f>SUM(F30,F34,F36)</f>
        <v>243318199</v>
      </c>
      <c r="G29" s="23"/>
      <c r="H29" s="39"/>
      <c r="I29" s="39"/>
      <c r="J29" s="104"/>
      <c r="K29" s="41">
        <f>K30+K31+K34+K36</f>
        <v>221313569</v>
      </c>
      <c r="L29" s="39"/>
      <c r="M29" s="104"/>
      <c r="N29" s="115">
        <f>N34-K34</f>
        <v>2000000</v>
      </c>
      <c r="O29" s="39"/>
      <c r="P29" s="40">
        <f>P36</f>
        <v>20004630</v>
      </c>
      <c r="Q29" s="43"/>
      <c r="R29" s="42"/>
      <c r="S29" s="140">
        <f>K29+N29+P29</f>
        <v>243318199</v>
      </c>
      <c r="T29" s="146">
        <f>S29/E29</f>
        <v>1</v>
      </c>
    </row>
    <row r="30" spans="1:21" ht="39" customHeight="1" x14ac:dyDescent="0.25">
      <c r="A30" s="210"/>
      <c r="B30" s="208" t="s">
        <v>43</v>
      </c>
      <c r="C30" s="213" t="s">
        <v>209</v>
      </c>
      <c r="D30" s="203" t="s">
        <v>186</v>
      </c>
      <c r="E30" s="199">
        <f>E33+E32</f>
        <v>171813569</v>
      </c>
      <c r="F30" s="205">
        <f>F33+F32</f>
        <v>171813569</v>
      </c>
      <c r="G30" s="31" t="s">
        <v>56</v>
      </c>
      <c r="H30" s="195" t="s">
        <v>107</v>
      </c>
      <c r="I30" s="32" t="s">
        <v>74</v>
      </c>
      <c r="J30" s="103" t="s">
        <v>104</v>
      </c>
      <c r="K30" s="57">
        <v>159313569</v>
      </c>
      <c r="L30" s="32" t="s">
        <v>116</v>
      </c>
      <c r="M30" s="124"/>
      <c r="N30" s="114"/>
      <c r="O30" s="32"/>
      <c r="P30" s="35"/>
      <c r="Q30" s="36"/>
      <c r="R30" s="37"/>
      <c r="S30" s="137"/>
      <c r="T30" s="59"/>
    </row>
    <row r="31" spans="1:21" ht="39" customHeight="1" x14ac:dyDescent="0.25">
      <c r="A31" s="211"/>
      <c r="B31" s="209"/>
      <c r="C31" s="214"/>
      <c r="D31" s="204"/>
      <c r="E31" s="200"/>
      <c r="F31" s="206"/>
      <c r="G31" s="31" t="s">
        <v>178</v>
      </c>
      <c r="H31" s="196"/>
      <c r="I31" s="32" t="s">
        <v>74</v>
      </c>
      <c r="J31" s="103" t="s">
        <v>185</v>
      </c>
      <c r="K31" s="57">
        <v>12500000</v>
      </c>
      <c r="L31" s="32" t="s">
        <v>111</v>
      </c>
      <c r="M31" s="124"/>
      <c r="N31" s="114"/>
      <c r="O31" s="32"/>
      <c r="P31" s="33"/>
      <c r="Q31" s="34"/>
      <c r="R31" s="45"/>
      <c r="S31" s="138"/>
      <c r="T31" s="59"/>
    </row>
    <row r="32" spans="1:21" ht="17.25" customHeight="1" x14ac:dyDescent="0.25">
      <c r="A32" s="211"/>
      <c r="B32" s="53"/>
      <c r="C32" s="54"/>
      <c r="D32" s="49" t="s">
        <v>28</v>
      </c>
      <c r="E32" s="50">
        <v>6078275</v>
      </c>
      <c r="F32" s="51">
        <v>6078275</v>
      </c>
      <c r="G32" s="31"/>
      <c r="H32" s="58"/>
      <c r="I32" s="32"/>
      <c r="J32" s="103"/>
      <c r="K32" s="34"/>
      <c r="L32" s="32"/>
      <c r="M32" s="124"/>
      <c r="N32" s="114"/>
      <c r="O32" s="32"/>
      <c r="P32" s="33"/>
      <c r="Q32" s="34"/>
      <c r="R32" s="45"/>
      <c r="S32" s="138"/>
      <c r="T32" s="59"/>
    </row>
    <row r="33" spans="1:20" x14ac:dyDescent="0.25">
      <c r="A33" s="211"/>
      <c r="B33" s="47"/>
      <c r="C33" s="48"/>
      <c r="D33" s="49" t="s">
        <v>27</v>
      </c>
      <c r="E33" s="50">
        <v>165735294</v>
      </c>
      <c r="F33" s="51">
        <v>165735294</v>
      </c>
      <c r="G33" s="52"/>
      <c r="H33" s="46"/>
      <c r="I33" s="46"/>
      <c r="J33" s="103"/>
      <c r="K33" s="34"/>
      <c r="L33" s="46"/>
      <c r="M33" s="103"/>
      <c r="N33" s="116"/>
      <c r="O33" s="46"/>
      <c r="P33" s="33"/>
      <c r="Q33" s="34"/>
      <c r="R33" s="45"/>
      <c r="S33" s="138"/>
      <c r="T33" s="59"/>
    </row>
    <row r="34" spans="1:20" ht="54" customHeight="1" x14ac:dyDescent="0.25">
      <c r="A34" s="211"/>
      <c r="B34" s="26" t="s">
        <v>44</v>
      </c>
      <c r="C34" s="44" t="s">
        <v>210</v>
      </c>
      <c r="D34" s="28" t="s">
        <v>13</v>
      </c>
      <c r="E34" s="29">
        <f t="shared" ref="E34:F34" si="10">E35</f>
        <v>25000000</v>
      </c>
      <c r="F34" s="30">
        <f t="shared" si="10"/>
        <v>25000000</v>
      </c>
      <c r="G34" s="31" t="s">
        <v>55</v>
      </c>
      <c r="H34" s="32" t="s">
        <v>108</v>
      </c>
      <c r="I34" s="32" t="s">
        <v>75</v>
      </c>
      <c r="J34" s="103" t="s">
        <v>187</v>
      </c>
      <c r="K34" s="112">
        <v>23000000</v>
      </c>
      <c r="L34" s="32" t="s">
        <v>189</v>
      </c>
      <c r="M34" s="124"/>
      <c r="N34" s="113">
        <v>25000000</v>
      </c>
      <c r="O34" s="32"/>
      <c r="P34" s="130"/>
      <c r="Q34" s="131"/>
      <c r="R34" s="59"/>
      <c r="S34" s="136"/>
      <c r="T34" s="59"/>
    </row>
    <row r="35" spans="1:20" x14ac:dyDescent="0.25">
      <c r="A35" s="211"/>
      <c r="B35" s="47"/>
      <c r="C35" s="48"/>
      <c r="D35" s="60" t="s">
        <v>28</v>
      </c>
      <c r="E35" s="61">
        <v>25000000</v>
      </c>
      <c r="F35" s="62">
        <v>25000000</v>
      </c>
      <c r="G35" s="52"/>
      <c r="H35" s="46"/>
      <c r="I35" s="46"/>
      <c r="J35" s="103"/>
      <c r="K35" s="34"/>
      <c r="L35" s="46"/>
      <c r="M35" s="103"/>
      <c r="N35" s="116"/>
      <c r="O35" s="46"/>
      <c r="P35" s="63"/>
      <c r="Q35" s="57"/>
      <c r="R35" s="59"/>
      <c r="S35" s="136"/>
      <c r="T35" s="59"/>
    </row>
    <row r="36" spans="1:20" ht="51" x14ac:dyDescent="0.25">
      <c r="A36" s="211"/>
      <c r="B36" s="26" t="s">
        <v>44</v>
      </c>
      <c r="C36" s="44" t="s">
        <v>45</v>
      </c>
      <c r="D36" s="28" t="s">
        <v>14</v>
      </c>
      <c r="E36" s="29">
        <f t="shared" ref="E36" si="11">SUM(E37:E38)</f>
        <v>46504630</v>
      </c>
      <c r="F36" s="30">
        <f t="shared" ref="F36" si="12">SUM(F37:F38)</f>
        <v>46504630</v>
      </c>
      <c r="G36" s="31" t="s">
        <v>142</v>
      </c>
      <c r="H36" s="32" t="s">
        <v>109</v>
      </c>
      <c r="I36" s="46" t="s">
        <v>73</v>
      </c>
      <c r="J36" s="103" t="s">
        <v>188</v>
      </c>
      <c r="K36" s="34">
        <v>26500000</v>
      </c>
      <c r="L36" s="32" t="s">
        <v>190</v>
      </c>
      <c r="M36" s="124"/>
      <c r="N36" s="114"/>
      <c r="O36" s="32"/>
      <c r="P36" s="130">
        <v>20004630</v>
      </c>
      <c r="Q36" s="57"/>
      <c r="R36" s="59"/>
      <c r="S36" s="136"/>
      <c r="T36" s="59"/>
    </row>
    <row r="37" spans="1:20" x14ac:dyDescent="0.25">
      <c r="A37" s="211"/>
      <c r="B37" s="47"/>
      <c r="C37" s="48"/>
      <c r="D37" s="49" t="s">
        <v>27</v>
      </c>
      <c r="E37" s="50">
        <v>44004630</v>
      </c>
      <c r="F37" s="51">
        <v>44004630</v>
      </c>
      <c r="G37" s="52"/>
      <c r="H37" s="46"/>
      <c r="I37" s="46"/>
      <c r="J37" s="103"/>
      <c r="K37" s="34"/>
      <c r="L37" s="46"/>
      <c r="M37" s="103"/>
      <c r="N37" s="116"/>
      <c r="O37" s="46"/>
      <c r="P37" s="33"/>
      <c r="Q37" s="34"/>
      <c r="R37" s="45"/>
      <c r="S37" s="138"/>
      <c r="T37" s="59"/>
    </row>
    <row r="38" spans="1:20" x14ac:dyDescent="0.25">
      <c r="A38" s="212"/>
      <c r="B38" s="47"/>
      <c r="C38" s="48"/>
      <c r="D38" s="49" t="s">
        <v>28</v>
      </c>
      <c r="E38" s="50">
        <v>2500000</v>
      </c>
      <c r="F38" s="51">
        <v>2500000</v>
      </c>
      <c r="G38" s="52"/>
      <c r="H38" s="46"/>
      <c r="I38" s="46"/>
      <c r="J38" s="103"/>
      <c r="K38" s="34"/>
      <c r="L38" s="46"/>
      <c r="M38" s="103"/>
      <c r="N38" s="116"/>
      <c r="O38" s="46"/>
      <c r="P38" s="33"/>
      <c r="Q38" s="34"/>
      <c r="R38" s="45"/>
      <c r="S38" s="134"/>
      <c r="T38" s="59"/>
    </row>
    <row r="39" spans="1:20" ht="22.5" customHeight="1" x14ac:dyDescent="0.25">
      <c r="A39" s="19" t="s">
        <v>41</v>
      </c>
      <c r="B39" s="20"/>
      <c r="C39" s="38"/>
      <c r="D39" s="22" t="s">
        <v>15</v>
      </c>
      <c r="E39" s="23">
        <f t="shared" ref="E39" si="13">SUM(E40,E42)</f>
        <v>50847059</v>
      </c>
      <c r="F39" s="23">
        <f t="shared" ref="F39" si="14">SUM(F40,F42)</f>
        <v>50847059</v>
      </c>
      <c r="G39" s="23"/>
      <c r="H39" s="39"/>
      <c r="I39" s="39"/>
      <c r="J39" s="104"/>
      <c r="K39" s="41">
        <f>K40+K42</f>
        <v>53200000</v>
      </c>
      <c r="L39" s="39"/>
      <c r="M39" s="104"/>
      <c r="N39" s="115"/>
      <c r="O39" s="39">
        <f>O40-K40</f>
        <v>-2352941</v>
      </c>
      <c r="P39" s="40"/>
      <c r="Q39" s="43"/>
      <c r="R39" s="42"/>
      <c r="S39" s="140">
        <f>K39+O39</f>
        <v>50847059</v>
      </c>
      <c r="T39" s="146">
        <f>S39/E39</f>
        <v>1</v>
      </c>
    </row>
    <row r="40" spans="1:20" ht="51" x14ac:dyDescent="0.25">
      <c r="A40" s="210"/>
      <c r="B40" s="26" t="s">
        <v>44</v>
      </c>
      <c r="C40" s="44">
        <v>89</v>
      </c>
      <c r="D40" s="28" t="s">
        <v>16</v>
      </c>
      <c r="E40" s="29">
        <f t="shared" ref="E40:F40" si="15">E41</f>
        <v>32847059</v>
      </c>
      <c r="F40" s="30">
        <f t="shared" si="15"/>
        <v>32847059</v>
      </c>
      <c r="G40" s="31" t="s">
        <v>121</v>
      </c>
      <c r="H40" s="32" t="s">
        <v>110</v>
      </c>
      <c r="I40" s="32" t="s">
        <v>76</v>
      </c>
      <c r="J40" s="103" t="s">
        <v>112</v>
      </c>
      <c r="K40" s="34">
        <v>35200000</v>
      </c>
      <c r="L40" s="32" t="s">
        <v>191</v>
      </c>
      <c r="M40" s="124"/>
      <c r="N40" s="114"/>
      <c r="O40" s="120">
        <v>32847059</v>
      </c>
      <c r="P40" s="33"/>
      <c r="Q40" s="34"/>
      <c r="R40" s="132"/>
      <c r="S40" s="142"/>
      <c r="T40" s="59"/>
    </row>
    <row r="41" spans="1:20" x14ac:dyDescent="0.25">
      <c r="A41" s="211"/>
      <c r="B41" s="47"/>
      <c r="C41" s="48"/>
      <c r="D41" s="49" t="s">
        <v>27</v>
      </c>
      <c r="E41" s="50">
        <v>32847059</v>
      </c>
      <c r="F41" s="51">
        <v>32847059</v>
      </c>
      <c r="G41" s="52"/>
      <c r="H41" s="46"/>
      <c r="I41" s="46"/>
      <c r="J41" s="103"/>
      <c r="K41" s="34"/>
      <c r="L41" s="46"/>
      <c r="M41" s="103"/>
      <c r="N41" s="116"/>
      <c r="O41" s="46"/>
      <c r="P41" s="33"/>
      <c r="Q41" s="34"/>
      <c r="R41" s="45"/>
      <c r="S41" s="134"/>
      <c r="T41" s="59"/>
    </row>
    <row r="42" spans="1:20" ht="63.75" x14ac:dyDescent="0.25">
      <c r="A42" s="211"/>
      <c r="B42" s="26" t="s">
        <v>44</v>
      </c>
      <c r="C42" s="44">
        <v>96</v>
      </c>
      <c r="D42" s="28" t="s">
        <v>17</v>
      </c>
      <c r="E42" s="29">
        <f t="shared" ref="E42" si="16">SUM(E43:E44)</f>
        <v>18000000</v>
      </c>
      <c r="F42" s="30">
        <f t="shared" ref="F42" si="17">SUM(F43:F44)</f>
        <v>18000000</v>
      </c>
      <c r="G42" s="31" t="s">
        <v>58</v>
      </c>
      <c r="H42" s="32" t="s">
        <v>147</v>
      </c>
      <c r="I42" s="32" t="s">
        <v>77</v>
      </c>
      <c r="J42" s="103" t="s">
        <v>156</v>
      </c>
      <c r="K42" s="34">
        <v>18000000</v>
      </c>
      <c r="L42" s="32" t="s">
        <v>174</v>
      </c>
      <c r="M42" s="124"/>
      <c r="N42" s="114"/>
      <c r="O42" s="32"/>
      <c r="P42" s="33"/>
      <c r="Q42" s="34"/>
      <c r="R42" s="45"/>
      <c r="S42" s="138"/>
      <c r="T42" s="59"/>
    </row>
    <row r="43" spans="1:20" x14ac:dyDescent="0.25">
      <c r="A43" s="211"/>
      <c r="B43" s="47"/>
      <c r="C43" s="48"/>
      <c r="D43" s="49" t="s">
        <v>27</v>
      </c>
      <c r="E43" s="50">
        <v>18000000</v>
      </c>
      <c r="F43" s="51">
        <v>18000000</v>
      </c>
      <c r="G43" s="31"/>
      <c r="H43" s="32"/>
      <c r="I43" s="32"/>
      <c r="J43" s="103"/>
      <c r="K43" s="34"/>
      <c r="L43" s="32"/>
      <c r="M43" s="124"/>
      <c r="N43" s="114"/>
      <c r="O43" s="32"/>
      <c r="P43" s="33"/>
      <c r="Q43" s="34"/>
      <c r="R43" s="45"/>
      <c r="S43" s="138"/>
      <c r="T43" s="59"/>
    </row>
    <row r="44" spans="1:20" x14ac:dyDescent="0.25">
      <c r="A44" s="212"/>
      <c r="B44" s="47"/>
      <c r="C44" s="48"/>
      <c r="D44" s="49" t="s">
        <v>28</v>
      </c>
      <c r="E44" s="50">
        <v>0</v>
      </c>
      <c r="F44" s="51">
        <v>0</v>
      </c>
      <c r="G44" s="52"/>
      <c r="H44" s="46"/>
      <c r="I44" s="46"/>
      <c r="J44" s="103"/>
      <c r="K44" s="34"/>
      <c r="L44" s="46"/>
      <c r="M44" s="103"/>
      <c r="N44" s="116"/>
      <c r="O44" s="46"/>
      <c r="P44" s="33"/>
      <c r="Q44" s="34"/>
      <c r="R44" s="45"/>
      <c r="S44" s="134"/>
      <c r="T44" s="59"/>
    </row>
    <row r="45" spans="1:20" ht="21.75" customHeight="1" x14ac:dyDescent="0.25">
      <c r="A45" s="19" t="s">
        <v>41</v>
      </c>
      <c r="B45" s="20"/>
      <c r="C45" s="38"/>
      <c r="D45" s="22" t="s">
        <v>18</v>
      </c>
      <c r="E45" s="23">
        <f t="shared" ref="E45" si="18">SUM(E46,E49)</f>
        <v>146390060</v>
      </c>
      <c r="F45" s="23">
        <f t="shared" ref="F45" si="19">SUM(F46,F49)</f>
        <v>146390060</v>
      </c>
      <c r="G45" s="23"/>
      <c r="H45" s="39"/>
      <c r="I45" s="39"/>
      <c r="J45" s="104"/>
      <c r="K45" s="41">
        <f>K46</f>
        <v>101000000</v>
      </c>
      <c r="L45" s="39"/>
      <c r="M45" s="104">
        <f>M46-K46</f>
        <v>45390060</v>
      </c>
      <c r="N45" s="115"/>
      <c r="O45" s="39"/>
      <c r="P45" s="40"/>
      <c r="Q45" s="43"/>
      <c r="R45" s="42"/>
      <c r="S45" s="140">
        <f>K45+M45</f>
        <v>146390060</v>
      </c>
      <c r="T45" s="146">
        <f>S45/E45</f>
        <v>1</v>
      </c>
    </row>
    <row r="46" spans="1:20" ht="72" customHeight="1" x14ac:dyDescent="0.25">
      <c r="A46" s="210"/>
      <c r="B46" s="26" t="s">
        <v>44</v>
      </c>
      <c r="C46" s="44" t="s">
        <v>211</v>
      </c>
      <c r="D46" s="28" t="s">
        <v>19</v>
      </c>
      <c r="E46" s="29">
        <f t="shared" ref="E46" si="20">SUM(E47:E48)</f>
        <v>146390060</v>
      </c>
      <c r="F46" s="30">
        <f t="shared" ref="F46" si="21">SUM(F47:F48)</f>
        <v>146390060</v>
      </c>
      <c r="G46" s="31" t="s">
        <v>57</v>
      </c>
      <c r="H46" s="64" t="s">
        <v>220</v>
      </c>
      <c r="I46" s="32" t="s">
        <v>73</v>
      </c>
      <c r="J46" s="103" t="s">
        <v>115</v>
      </c>
      <c r="K46" s="34">
        <v>101000000</v>
      </c>
      <c r="L46" s="32" t="s">
        <v>131</v>
      </c>
      <c r="M46" s="126">
        <v>146390060</v>
      </c>
      <c r="N46" s="114"/>
      <c r="O46" s="32"/>
      <c r="P46" s="129"/>
      <c r="Q46" s="36"/>
      <c r="R46" s="37"/>
      <c r="S46" s="137"/>
      <c r="T46" s="59"/>
    </row>
    <row r="47" spans="1:20" x14ac:dyDescent="0.25">
      <c r="A47" s="211"/>
      <c r="B47" s="47"/>
      <c r="C47" s="48"/>
      <c r="D47" s="49" t="s">
        <v>27</v>
      </c>
      <c r="E47" s="50">
        <v>81884212</v>
      </c>
      <c r="F47" s="51">
        <v>81884212</v>
      </c>
      <c r="G47" s="52"/>
      <c r="H47" s="46"/>
      <c r="I47" s="46"/>
      <c r="J47" s="103"/>
      <c r="K47" s="34"/>
      <c r="L47" s="46"/>
      <c r="M47" s="103"/>
      <c r="N47" s="116"/>
      <c r="O47" s="46"/>
      <c r="P47" s="33"/>
      <c r="Q47" s="34"/>
      <c r="R47" s="45"/>
      <c r="S47" s="138"/>
      <c r="T47" s="59"/>
    </row>
    <row r="48" spans="1:20" x14ac:dyDescent="0.25">
      <c r="A48" s="211"/>
      <c r="B48" s="47"/>
      <c r="C48" s="48"/>
      <c r="D48" s="49" t="s">
        <v>28</v>
      </c>
      <c r="E48" s="50">
        <v>64505848</v>
      </c>
      <c r="F48" s="51">
        <v>64505848</v>
      </c>
      <c r="G48" s="52"/>
      <c r="H48" s="46"/>
      <c r="I48" s="46"/>
      <c r="J48" s="103"/>
      <c r="K48" s="34"/>
      <c r="L48" s="46"/>
      <c r="M48" s="103"/>
      <c r="N48" s="116"/>
      <c r="O48" s="46"/>
      <c r="P48" s="33"/>
      <c r="Q48" s="34"/>
      <c r="R48" s="45"/>
      <c r="S48" s="138"/>
      <c r="T48" s="59"/>
    </row>
    <row r="49" spans="1:20" ht="25.5" x14ac:dyDescent="0.25">
      <c r="A49" s="211"/>
      <c r="B49" s="65" t="s">
        <v>44</v>
      </c>
      <c r="C49" s="66">
        <v>46</v>
      </c>
      <c r="D49" s="67" t="s">
        <v>20</v>
      </c>
      <c r="E49" s="68">
        <f t="shared" ref="E49" si="22">SUM(E50:E51)</f>
        <v>0</v>
      </c>
      <c r="F49" s="69">
        <f t="shared" ref="F49" si="23">SUM(F50:F51)</f>
        <v>0</v>
      </c>
      <c r="G49" s="69"/>
      <c r="H49" s="70"/>
      <c r="I49" s="70"/>
      <c r="J49" s="105"/>
      <c r="K49" s="71"/>
      <c r="L49" s="70"/>
      <c r="M49" s="105"/>
      <c r="N49" s="117"/>
      <c r="O49" s="70"/>
      <c r="P49" s="33"/>
      <c r="Q49" s="34"/>
      <c r="R49" s="45"/>
      <c r="S49" s="170"/>
      <c r="T49" s="171"/>
    </row>
    <row r="50" spans="1:20" x14ac:dyDescent="0.25">
      <c r="A50" s="211"/>
      <c r="B50" s="72"/>
      <c r="C50" s="73"/>
      <c r="D50" s="74" t="s">
        <v>27</v>
      </c>
      <c r="E50" s="75">
        <v>0</v>
      </c>
      <c r="F50" s="71"/>
      <c r="G50" s="76"/>
      <c r="H50" s="70"/>
      <c r="I50" s="70"/>
      <c r="J50" s="105"/>
      <c r="K50" s="71"/>
      <c r="L50" s="70"/>
      <c r="M50" s="105"/>
      <c r="N50" s="117"/>
      <c r="O50" s="70"/>
      <c r="P50" s="33"/>
      <c r="Q50" s="34"/>
      <c r="R50" s="45"/>
      <c r="S50" s="172"/>
      <c r="T50" s="173"/>
    </row>
    <row r="51" spans="1:20" x14ac:dyDescent="0.25">
      <c r="A51" s="212"/>
      <c r="B51" s="72"/>
      <c r="C51" s="73"/>
      <c r="D51" s="74" t="s">
        <v>28</v>
      </c>
      <c r="E51" s="75">
        <v>0</v>
      </c>
      <c r="F51" s="71"/>
      <c r="G51" s="76"/>
      <c r="H51" s="70"/>
      <c r="I51" s="70"/>
      <c r="J51" s="105"/>
      <c r="K51" s="71"/>
      <c r="L51" s="70"/>
      <c r="M51" s="105"/>
      <c r="N51" s="117"/>
      <c r="O51" s="70"/>
      <c r="P51" s="33"/>
      <c r="Q51" s="34"/>
      <c r="R51" s="45"/>
      <c r="S51" s="174"/>
      <c r="T51" s="175"/>
    </row>
    <row r="52" spans="1:20" ht="26.25" customHeight="1" x14ac:dyDescent="0.25">
      <c r="A52" s="19" t="s">
        <v>41</v>
      </c>
      <c r="B52" s="20"/>
      <c r="C52" s="38"/>
      <c r="D52" s="22" t="s">
        <v>21</v>
      </c>
      <c r="E52" s="23">
        <f>SUM(E53:E56)</f>
        <v>77142337</v>
      </c>
      <c r="F52" s="23">
        <f>SUM(F53:F56)</f>
        <v>77142337</v>
      </c>
      <c r="G52" s="23"/>
      <c r="H52" s="39"/>
      <c r="I52" s="39"/>
      <c r="J52" s="104"/>
      <c r="K52" s="41">
        <f>K53+K54+K55+K56</f>
        <v>81142337</v>
      </c>
      <c r="L52" s="39"/>
      <c r="M52" s="104"/>
      <c r="N52" s="115"/>
      <c r="O52" s="39"/>
      <c r="P52" s="40"/>
      <c r="Q52" s="43"/>
      <c r="R52" s="42"/>
      <c r="S52" s="141">
        <f>K52</f>
        <v>81142337</v>
      </c>
      <c r="T52" s="150">
        <f>S52/E52</f>
        <v>1.0518522014701215</v>
      </c>
    </row>
    <row r="53" spans="1:20" ht="25.5" x14ac:dyDescent="0.25">
      <c r="A53" s="210"/>
      <c r="B53" s="26" t="s">
        <v>43</v>
      </c>
      <c r="C53" s="44" t="s">
        <v>46</v>
      </c>
      <c r="D53" s="28" t="s">
        <v>22</v>
      </c>
      <c r="E53" s="29">
        <v>46142337</v>
      </c>
      <c r="F53" s="30">
        <v>46142337</v>
      </c>
      <c r="G53" s="31" t="s">
        <v>59</v>
      </c>
      <c r="H53" s="32" t="s">
        <v>103</v>
      </c>
      <c r="I53" s="32" t="s">
        <v>73</v>
      </c>
      <c r="J53" s="103" t="s">
        <v>68</v>
      </c>
      <c r="K53" s="34">
        <v>46142337</v>
      </c>
      <c r="L53" s="32" t="s">
        <v>194</v>
      </c>
      <c r="M53" s="124"/>
      <c r="N53" s="114"/>
      <c r="O53" s="32"/>
      <c r="P53" s="35"/>
      <c r="Q53" s="36"/>
      <c r="R53" s="37"/>
      <c r="S53" s="137"/>
      <c r="T53" s="59"/>
    </row>
    <row r="54" spans="1:20" ht="25.5" x14ac:dyDescent="0.25">
      <c r="A54" s="211"/>
      <c r="B54" s="208" t="s">
        <v>43</v>
      </c>
      <c r="C54" s="213">
        <v>118</v>
      </c>
      <c r="D54" s="203" t="s">
        <v>23</v>
      </c>
      <c r="E54" s="199">
        <v>26000000</v>
      </c>
      <c r="F54" s="205">
        <v>26000000</v>
      </c>
      <c r="G54" s="52" t="s">
        <v>78</v>
      </c>
      <c r="H54" s="195" t="s">
        <v>84</v>
      </c>
      <c r="I54" s="201" t="s">
        <v>73</v>
      </c>
      <c r="J54" s="103" t="s">
        <v>117</v>
      </c>
      <c r="K54" s="34">
        <v>15000000</v>
      </c>
      <c r="L54" s="32" t="s">
        <v>136</v>
      </c>
      <c r="M54" s="124"/>
      <c r="N54" s="114"/>
      <c r="O54" s="32"/>
      <c r="P54" s="35"/>
      <c r="Q54" s="36"/>
      <c r="R54" s="37"/>
      <c r="S54" s="143"/>
      <c r="T54" s="59"/>
    </row>
    <row r="55" spans="1:20" ht="38.25" x14ac:dyDescent="0.25">
      <c r="A55" s="211"/>
      <c r="B55" s="209"/>
      <c r="C55" s="214"/>
      <c r="D55" s="204"/>
      <c r="E55" s="200"/>
      <c r="F55" s="206"/>
      <c r="G55" s="77" t="s">
        <v>192</v>
      </c>
      <c r="H55" s="196"/>
      <c r="I55" s="202"/>
      <c r="J55" s="103" t="s">
        <v>122</v>
      </c>
      <c r="K55" s="34">
        <v>16000000</v>
      </c>
      <c r="L55" s="32" t="s">
        <v>138</v>
      </c>
      <c r="M55" s="124"/>
      <c r="N55" s="114"/>
      <c r="O55" s="32"/>
      <c r="P55" s="33"/>
      <c r="Q55" s="34"/>
      <c r="R55" s="45"/>
      <c r="S55" s="138"/>
      <c r="T55" s="59"/>
    </row>
    <row r="56" spans="1:20" ht="39" customHeight="1" x14ac:dyDescent="0.25">
      <c r="A56" s="212"/>
      <c r="B56" s="53" t="s">
        <v>43</v>
      </c>
      <c r="C56" s="54">
        <v>186</v>
      </c>
      <c r="D56" s="28" t="s">
        <v>145</v>
      </c>
      <c r="E56" s="55">
        <v>5000000</v>
      </c>
      <c r="F56" s="56">
        <v>5000000</v>
      </c>
      <c r="G56" s="77" t="s">
        <v>160</v>
      </c>
      <c r="H56" s="58" t="s">
        <v>164</v>
      </c>
      <c r="I56" s="58" t="s">
        <v>161</v>
      </c>
      <c r="J56" s="103" t="s">
        <v>193</v>
      </c>
      <c r="K56" s="34">
        <v>4000000</v>
      </c>
      <c r="L56" s="32" t="s">
        <v>157</v>
      </c>
      <c r="M56" s="124"/>
      <c r="N56" s="114"/>
      <c r="O56" s="32"/>
      <c r="P56" s="33"/>
      <c r="Q56" s="34"/>
      <c r="R56" s="45"/>
      <c r="S56" s="134"/>
      <c r="T56" s="59"/>
    </row>
    <row r="57" spans="1:20" ht="27" customHeight="1" x14ac:dyDescent="0.25">
      <c r="A57" s="19"/>
      <c r="B57" s="20"/>
      <c r="C57" s="38"/>
      <c r="D57" s="22" t="s">
        <v>24</v>
      </c>
      <c r="E57" s="23">
        <f>E60+E59+E58</f>
        <v>19205150</v>
      </c>
      <c r="F57" s="23">
        <f>F60+F59+F58</f>
        <v>19205150</v>
      </c>
      <c r="G57" s="23"/>
      <c r="H57" s="39"/>
      <c r="I57" s="39"/>
      <c r="J57" s="104"/>
      <c r="K57" s="41">
        <f>K58+K59+K60</f>
        <v>19205150</v>
      </c>
      <c r="L57" s="39"/>
      <c r="M57" s="104"/>
      <c r="N57" s="115"/>
      <c r="O57" s="39"/>
      <c r="P57" s="40"/>
      <c r="Q57" s="43"/>
      <c r="R57" s="42"/>
      <c r="S57" s="140">
        <f>K57</f>
        <v>19205150</v>
      </c>
      <c r="T57" s="146">
        <f>S57/E57</f>
        <v>1</v>
      </c>
    </row>
    <row r="58" spans="1:20" ht="40.5" customHeight="1" x14ac:dyDescent="0.25">
      <c r="A58" s="210"/>
      <c r="B58" s="26"/>
      <c r="C58" s="44" t="s">
        <v>212</v>
      </c>
      <c r="D58" s="28" t="s">
        <v>33</v>
      </c>
      <c r="E58" s="29">
        <v>15705149</v>
      </c>
      <c r="F58" s="30">
        <v>15705149</v>
      </c>
      <c r="G58" s="31" t="s">
        <v>123</v>
      </c>
      <c r="H58" s="32" t="s">
        <v>47</v>
      </c>
      <c r="I58" s="32" t="s">
        <v>73</v>
      </c>
      <c r="J58" s="103" t="s">
        <v>69</v>
      </c>
      <c r="K58" s="34">
        <v>15705149</v>
      </c>
      <c r="L58" s="32" t="s">
        <v>195</v>
      </c>
      <c r="M58" s="124"/>
      <c r="N58" s="114"/>
      <c r="O58" s="32"/>
      <c r="P58" s="33"/>
      <c r="Q58" s="34"/>
      <c r="R58" s="45"/>
      <c r="S58" s="138"/>
      <c r="T58" s="59"/>
    </row>
    <row r="59" spans="1:20" ht="38.25" x14ac:dyDescent="0.25">
      <c r="A59" s="211"/>
      <c r="B59" s="26"/>
      <c r="C59" s="44">
        <v>182</v>
      </c>
      <c r="D59" s="28" t="s">
        <v>34</v>
      </c>
      <c r="E59" s="29">
        <v>500001</v>
      </c>
      <c r="F59" s="30">
        <v>500001</v>
      </c>
      <c r="G59" s="31" t="s">
        <v>162</v>
      </c>
      <c r="H59" s="32" t="s">
        <v>163</v>
      </c>
      <c r="I59" s="32" t="s">
        <v>73</v>
      </c>
      <c r="J59" s="103" t="s">
        <v>158</v>
      </c>
      <c r="K59" s="34">
        <v>500001</v>
      </c>
      <c r="L59" s="32" t="s">
        <v>165</v>
      </c>
      <c r="M59" s="124"/>
      <c r="N59" s="114"/>
      <c r="O59" s="32"/>
      <c r="P59" s="33"/>
      <c r="Q59" s="34"/>
      <c r="R59" s="45"/>
      <c r="S59" s="138"/>
      <c r="T59" s="59"/>
    </row>
    <row r="60" spans="1:20" ht="63.75" x14ac:dyDescent="0.25">
      <c r="A60" s="212"/>
      <c r="B60" s="26"/>
      <c r="C60" s="44">
        <v>179</v>
      </c>
      <c r="D60" s="28" t="s">
        <v>35</v>
      </c>
      <c r="E60" s="29">
        <v>3000000</v>
      </c>
      <c r="F60" s="30">
        <v>3000000</v>
      </c>
      <c r="G60" s="77" t="s">
        <v>124</v>
      </c>
      <c r="H60" s="46" t="s">
        <v>82</v>
      </c>
      <c r="I60" s="46" t="s">
        <v>73</v>
      </c>
      <c r="J60" s="103" t="s">
        <v>125</v>
      </c>
      <c r="K60" s="34">
        <v>3000000</v>
      </c>
      <c r="L60" s="32" t="s">
        <v>139</v>
      </c>
      <c r="M60" s="124"/>
      <c r="N60" s="114"/>
      <c r="O60" s="32"/>
      <c r="P60" s="33"/>
      <c r="Q60" s="34"/>
      <c r="R60" s="45"/>
      <c r="S60" s="134"/>
      <c r="T60" s="59"/>
    </row>
    <row r="61" spans="1:20" ht="25.5" customHeight="1" x14ac:dyDescent="0.25">
      <c r="A61" s="19"/>
      <c r="B61" s="20"/>
      <c r="C61" s="38"/>
      <c r="D61" s="22" t="s">
        <v>25</v>
      </c>
      <c r="E61" s="23">
        <f>E62+E65+E68</f>
        <v>4355523</v>
      </c>
      <c r="F61" s="23">
        <f>F62+F65+F68</f>
        <v>4355523</v>
      </c>
      <c r="G61" s="78"/>
      <c r="H61" s="39"/>
      <c r="I61" s="39"/>
      <c r="J61" s="104"/>
      <c r="K61" s="41">
        <f>K62+K65+K68+K69</f>
        <v>3765522</v>
      </c>
      <c r="L61" s="39"/>
      <c r="M61" s="104"/>
      <c r="N61" s="115"/>
      <c r="O61" s="39"/>
      <c r="P61" s="40"/>
      <c r="Q61" s="43"/>
      <c r="R61" s="42"/>
      <c r="S61" s="140">
        <f>K61</f>
        <v>3765522</v>
      </c>
      <c r="T61" s="146">
        <f>S61/E61</f>
        <v>0.8645395742371238</v>
      </c>
    </row>
    <row r="62" spans="1:20" ht="24.75" customHeight="1" x14ac:dyDescent="0.25">
      <c r="A62" s="210"/>
      <c r="B62" s="26"/>
      <c r="C62" s="44" t="s">
        <v>65</v>
      </c>
      <c r="D62" s="28" t="s">
        <v>62</v>
      </c>
      <c r="E62" s="29">
        <f t="shared" ref="E62:F62" si="24">SUM(E63:E64)</f>
        <v>1342209</v>
      </c>
      <c r="F62" s="30">
        <f t="shared" si="24"/>
        <v>1342209</v>
      </c>
      <c r="G62" s="31" t="s">
        <v>79</v>
      </c>
      <c r="H62" s="46" t="s">
        <v>82</v>
      </c>
      <c r="I62" s="46" t="s">
        <v>73</v>
      </c>
      <c r="J62" s="103" t="s">
        <v>126</v>
      </c>
      <c r="K62" s="34">
        <v>1342209</v>
      </c>
      <c r="L62" s="32" t="s">
        <v>196</v>
      </c>
      <c r="M62" s="124"/>
      <c r="N62" s="114"/>
      <c r="O62" s="32"/>
      <c r="P62" s="33"/>
      <c r="Q62" s="34"/>
      <c r="R62" s="45"/>
      <c r="S62" s="138"/>
      <c r="T62" s="59"/>
    </row>
    <row r="63" spans="1:20" x14ac:dyDescent="0.25">
      <c r="A63" s="211"/>
      <c r="B63" s="26"/>
      <c r="C63" s="48"/>
      <c r="D63" s="49" t="s">
        <v>27</v>
      </c>
      <c r="E63" s="50">
        <v>548468</v>
      </c>
      <c r="F63" s="51">
        <v>548468</v>
      </c>
      <c r="G63" s="52"/>
      <c r="H63" s="46"/>
      <c r="I63" s="46"/>
      <c r="J63" s="103"/>
      <c r="K63" s="34"/>
      <c r="L63" s="46"/>
      <c r="M63" s="103"/>
      <c r="N63" s="116"/>
      <c r="O63" s="46"/>
      <c r="P63" s="33"/>
      <c r="Q63" s="34"/>
      <c r="R63" s="45"/>
      <c r="S63" s="138"/>
      <c r="T63" s="59"/>
    </row>
    <row r="64" spans="1:20" x14ac:dyDescent="0.25">
      <c r="A64" s="211"/>
      <c r="B64" s="26"/>
      <c r="C64" s="48"/>
      <c r="D64" s="49" t="s">
        <v>28</v>
      </c>
      <c r="E64" s="50">
        <v>793741</v>
      </c>
      <c r="F64" s="51">
        <v>793741</v>
      </c>
      <c r="G64" s="52"/>
      <c r="H64" s="46"/>
      <c r="I64" s="46"/>
      <c r="J64" s="103"/>
      <c r="K64" s="34"/>
      <c r="L64" s="46"/>
      <c r="M64" s="103"/>
      <c r="N64" s="116"/>
      <c r="O64" s="46"/>
      <c r="P64" s="33"/>
      <c r="Q64" s="34"/>
      <c r="R64" s="45"/>
      <c r="S64" s="138"/>
      <c r="T64" s="59"/>
    </row>
    <row r="65" spans="1:20" ht="25.5" x14ac:dyDescent="0.25">
      <c r="A65" s="211"/>
      <c r="B65" s="26"/>
      <c r="C65" s="44">
        <v>180</v>
      </c>
      <c r="D65" s="28" t="s">
        <v>63</v>
      </c>
      <c r="E65" s="29">
        <f t="shared" ref="E65" si="25">SUM(E66:E67)</f>
        <v>2013313</v>
      </c>
      <c r="F65" s="30">
        <v>2013313</v>
      </c>
      <c r="G65" s="31" t="s">
        <v>60</v>
      </c>
      <c r="H65" s="46" t="s">
        <v>82</v>
      </c>
      <c r="I65" s="46" t="s">
        <v>73</v>
      </c>
      <c r="J65" s="103" t="s">
        <v>130</v>
      </c>
      <c r="K65" s="34">
        <v>2013313</v>
      </c>
      <c r="L65" s="32" t="s">
        <v>167</v>
      </c>
      <c r="M65" s="124"/>
      <c r="N65" s="114"/>
      <c r="O65" s="32"/>
      <c r="P65" s="33"/>
      <c r="Q65" s="34"/>
      <c r="R65" s="45"/>
      <c r="S65" s="138"/>
      <c r="T65" s="59"/>
    </row>
    <row r="66" spans="1:20" x14ac:dyDescent="0.25">
      <c r="A66" s="211"/>
      <c r="B66" s="26"/>
      <c r="C66" s="48"/>
      <c r="D66" s="49" t="s">
        <v>27</v>
      </c>
      <c r="E66" s="50">
        <v>822703</v>
      </c>
      <c r="F66" s="51">
        <v>822703</v>
      </c>
      <c r="G66" s="52"/>
      <c r="H66" s="46"/>
      <c r="I66" s="46"/>
      <c r="J66" s="103"/>
      <c r="K66" s="34"/>
      <c r="L66" s="46"/>
      <c r="M66" s="103"/>
      <c r="N66" s="116"/>
      <c r="O66" s="46"/>
      <c r="P66" s="33"/>
      <c r="Q66" s="34"/>
      <c r="R66" s="45"/>
      <c r="S66" s="138"/>
      <c r="T66" s="59"/>
    </row>
    <row r="67" spans="1:20" x14ac:dyDescent="0.25">
      <c r="A67" s="211"/>
      <c r="B67" s="26"/>
      <c r="C67" s="48"/>
      <c r="D67" s="49" t="s">
        <v>28</v>
      </c>
      <c r="E67" s="50">
        <v>1190610</v>
      </c>
      <c r="F67" s="51">
        <v>1190610</v>
      </c>
      <c r="G67" s="52"/>
      <c r="H67" s="46"/>
      <c r="I67" s="46"/>
      <c r="J67" s="103"/>
      <c r="K67" s="34"/>
      <c r="L67" s="46"/>
      <c r="M67" s="103"/>
      <c r="N67" s="116"/>
      <c r="O67" s="46"/>
      <c r="P67" s="33"/>
      <c r="Q67" s="34"/>
      <c r="R67" s="45"/>
      <c r="S67" s="138"/>
      <c r="T67" s="59"/>
    </row>
    <row r="68" spans="1:20" ht="25.5" x14ac:dyDescent="0.25">
      <c r="A68" s="211"/>
      <c r="B68" s="26"/>
      <c r="C68" s="213">
        <v>182</v>
      </c>
      <c r="D68" s="203" t="s">
        <v>64</v>
      </c>
      <c r="E68" s="199">
        <f t="shared" ref="E68" si="26">SUM(E70:E71)</f>
        <v>1000001</v>
      </c>
      <c r="F68" s="205">
        <f t="shared" ref="F68" si="27">SUM(F70:F71)</f>
        <v>1000001</v>
      </c>
      <c r="G68" s="246" t="s">
        <v>61</v>
      </c>
      <c r="H68" s="242" t="s">
        <v>48</v>
      </c>
      <c r="I68" s="244" t="s">
        <v>73</v>
      </c>
      <c r="J68" s="103" t="s">
        <v>134</v>
      </c>
      <c r="K68" s="34">
        <v>205000</v>
      </c>
      <c r="L68" s="32" t="s">
        <v>135</v>
      </c>
      <c r="M68" s="124"/>
      <c r="N68" s="114"/>
      <c r="O68" s="32"/>
      <c r="P68" s="33"/>
      <c r="Q68" s="34"/>
      <c r="R68" s="45"/>
      <c r="S68" s="138"/>
      <c r="T68" s="59"/>
    </row>
    <row r="69" spans="1:20" ht="25.5" x14ac:dyDescent="0.25">
      <c r="A69" s="211"/>
      <c r="B69" s="26"/>
      <c r="C69" s="214"/>
      <c r="D69" s="204"/>
      <c r="E69" s="200"/>
      <c r="F69" s="206"/>
      <c r="G69" s="247"/>
      <c r="H69" s="243"/>
      <c r="I69" s="245"/>
      <c r="J69" s="103" t="s">
        <v>140</v>
      </c>
      <c r="K69" s="34">
        <v>205000</v>
      </c>
      <c r="L69" s="32" t="s">
        <v>141</v>
      </c>
      <c r="M69" s="124"/>
      <c r="N69" s="114"/>
      <c r="O69" s="32"/>
      <c r="P69" s="33"/>
      <c r="Q69" s="34"/>
      <c r="R69" s="45"/>
      <c r="S69" s="138"/>
      <c r="T69" s="59"/>
    </row>
    <row r="70" spans="1:20" ht="17.25" customHeight="1" x14ac:dyDescent="0.25">
      <c r="A70" s="211"/>
      <c r="B70" s="26"/>
      <c r="C70" s="48"/>
      <c r="D70" s="49" t="s">
        <v>27</v>
      </c>
      <c r="E70" s="50">
        <v>408632</v>
      </c>
      <c r="F70" s="51">
        <v>408632</v>
      </c>
      <c r="G70" s="52"/>
      <c r="H70" s="46"/>
      <c r="I70" s="46"/>
      <c r="J70" s="103"/>
      <c r="K70" s="34"/>
      <c r="L70" s="32"/>
      <c r="M70" s="124"/>
      <c r="N70" s="114"/>
      <c r="O70" s="32"/>
      <c r="P70" s="33"/>
      <c r="Q70" s="34"/>
      <c r="R70" s="45"/>
      <c r="S70" s="138"/>
      <c r="T70" s="59"/>
    </row>
    <row r="71" spans="1:20" x14ac:dyDescent="0.25">
      <c r="A71" s="212"/>
      <c r="B71" s="47"/>
      <c r="C71" s="48"/>
      <c r="D71" s="49" t="s">
        <v>28</v>
      </c>
      <c r="E71" s="50">
        <v>591369</v>
      </c>
      <c r="F71" s="51">
        <v>591369</v>
      </c>
      <c r="G71" s="52"/>
      <c r="H71" s="46"/>
      <c r="I71" s="46"/>
      <c r="J71" s="103"/>
      <c r="K71" s="34"/>
      <c r="L71" s="46"/>
      <c r="M71" s="103"/>
      <c r="N71" s="116"/>
      <c r="O71" s="46"/>
      <c r="P71" s="33"/>
      <c r="Q71" s="34"/>
      <c r="R71" s="45"/>
      <c r="S71" s="138"/>
      <c r="T71" s="59"/>
    </row>
    <row r="72" spans="1:20" ht="45.75" customHeight="1" x14ac:dyDescent="0.25">
      <c r="A72" s="79"/>
      <c r="B72" s="80"/>
      <c r="C72" s="81"/>
      <c r="D72" s="82" t="s">
        <v>197</v>
      </c>
      <c r="E72" s="83">
        <f>SUM(E73:E78)</f>
        <v>195192161.04000002</v>
      </c>
      <c r="F72" s="83">
        <f>SUM(F73:F78)</f>
        <v>158228860.09999999</v>
      </c>
      <c r="G72" s="84"/>
      <c r="H72" s="85"/>
      <c r="I72" s="85"/>
      <c r="J72" s="106"/>
      <c r="K72" s="87">
        <f>K73+K74+K75+K76+K77+K78</f>
        <v>0</v>
      </c>
      <c r="L72" s="85"/>
      <c r="M72" s="106"/>
      <c r="N72" s="118"/>
      <c r="O72" s="85"/>
      <c r="P72" s="86"/>
      <c r="Q72" s="87">
        <f>Q73+Q74+Q75+Q76+Q77+Q78</f>
        <v>118887804.20999999</v>
      </c>
      <c r="R72" s="88">
        <f>R74+R78</f>
        <v>39341056</v>
      </c>
      <c r="S72" s="144">
        <f>Q72+R72</f>
        <v>158228860.20999998</v>
      </c>
      <c r="T72" s="146">
        <f>S72/E72</f>
        <v>0.81063122292895107</v>
      </c>
    </row>
    <row r="73" spans="1:20" s="8" customFormat="1" ht="26.25" customHeight="1" x14ac:dyDescent="0.25">
      <c r="A73" s="215"/>
      <c r="B73" s="26" t="s">
        <v>214</v>
      </c>
      <c r="C73" s="44" t="s">
        <v>213</v>
      </c>
      <c r="D73" s="89" t="s">
        <v>198</v>
      </c>
      <c r="E73" s="30">
        <v>103756629.47</v>
      </c>
      <c r="F73" s="30">
        <v>103756629.47</v>
      </c>
      <c r="G73" s="77" t="s">
        <v>204</v>
      </c>
      <c r="H73" s="32" t="s">
        <v>147</v>
      </c>
      <c r="I73" s="46" t="s">
        <v>73</v>
      </c>
      <c r="J73" s="103"/>
      <c r="K73" s="34"/>
      <c r="L73" s="46"/>
      <c r="M73" s="103"/>
      <c r="N73" s="116"/>
      <c r="O73" s="46"/>
      <c r="P73" s="130"/>
      <c r="Q73" s="133">
        <f>F73</f>
        <v>103756629.47</v>
      </c>
      <c r="R73" s="109"/>
      <c r="S73" s="139"/>
      <c r="T73" s="59"/>
    </row>
    <row r="74" spans="1:20" s="8" customFormat="1" ht="26.25" customHeight="1" x14ac:dyDescent="0.25">
      <c r="A74" s="216"/>
      <c r="B74" s="153" t="s">
        <v>214</v>
      </c>
      <c r="C74" s="27">
        <v>198</v>
      </c>
      <c r="D74" s="154" t="s">
        <v>199</v>
      </c>
      <c r="E74" s="155">
        <v>13401897.890000001</v>
      </c>
      <c r="F74" s="155">
        <v>13401897.890000001</v>
      </c>
      <c r="G74" s="162"/>
      <c r="H74" s="163"/>
      <c r="I74" s="158" t="s">
        <v>73</v>
      </c>
      <c r="J74" s="156"/>
      <c r="K74" s="157"/>
      <c r="L74" s="158"/>
      <c r="M74" s="156"/>
      <c r="N74" s="159"/>
      <c r="O74" s="158"/>
      <c r="P74" s="160"/>
      <c r="Q74" s="133"/>
      <c r="R74" s="161">
        <v>13401898</v>
      </c>
      <c r="S74" s="139"/>
      <c r="T74" s="59"/>
    </row>
    <row r="75" spans="1:20" s="8" customFormat="1" ht="26.25" customHeight="1" x14ac:dyDescent="0.25">
      <c r="A75" s="216"/>
      <c r="B75" s="153" t="s">
        <v>214</v>
      </c>
      <c r="C75" s="27">
        <v>198</v>
      </c>
      <c r="D75" s="154" t="s">
        <v>200</v>
      </c>
      <c r="E75" s="155">
        <v>17292772.629999999</v>
      </c>
      <c r="F75" s="155">
        <v>0</v>
      </c>
      <c r="G75" s="162"/>
      <c r="H75" s="163"/>
      <c r="I75" s="158" t="s">
        <v>73</v>
      </c>
      <c r="J75" s="156"/>
      <c r="K75" s="157"/>
      <c r="L75" s="158"/>
      <c r="M75" s="156"/>
      <c r="N75" s="159"/>
      <c r="O75" s="158"/>
      <c r="P75" s="160"/>
      <c r="Q75" s="248"/>
      <c r="R75" s="161"/>
      <c r="S75" s="139"/>
      <c r="T75" s="59"/>
    </row>
    <row r="76" spans="1:20" s="8" customFormat="1" ht="26.25" customHeight="1" x14ac:dyDescent="0.25">
      <c r="A76" s="216"/>
      <c r="B76" s="26" t="s">
        <v>214</v>
      </c>
      <c r="C76" s="44">
        <v>198</v>
      </c>
      <c r="D76" s="89" t="s">
        <v>201</v>
      </c>
      <c r="E76" s="30">
        <v>19670528.420000002</v>
      </c>
      <c r="F76" s="30">
        <v>0</v>
      </c>
      <c r="G76" s="77"/>
      <c r="H76" s="32"/>
      <c r="I76" s="46" t="s">
        <v>73</v>
      </c>
      <c r="J76" s="103"/>
      <c r="K76" s="34"/>
      <c r="L76" s="46"/>
      <c r="M76" s="103"/>
      <c r="N76" s="116"/>
      <c r="O76" s="46"/>
      <c r="P76" s="130"/>
      <c r="Q76" s="133"/>
      <c r="R76" s="109"/>
      <c r="S76" s="139"/>
      <c r="T76" s="59"/>
    </row>
    <row r="77" spans="1:20" s="8" customFormat="1" ht="26.25" customHeight="1" x14ac:dyDescent="0.25">
      <c r="A77" s="216"/>
      <c r="B77" s="26" t="s">
        <v>214</v>
      </c>
      <c r="C77" s="44">
        <v>118</v>
      </c>
      <c r="D77" s="89" t="s">
        <v>202</v>
      </c>
      <c r="E77" s="30">
        <v>15131174.74</v>
      </c>
      <c r="F77" s="30">
        <v>15131174.74</v>
      </c>
      <c r="G77" s="77" t="s">
        <v>205</v>
      </c>
      <c r="H77" s="32" t="s">
        <v>216</v>
      </c>
      <c r="I77" s="46" t="s">
        <v>73</v>
      </c>
      <c r="J77" s="103"/>
      <c r="K77" s="34"/>
      <c r="L77" s="46"/>
      <c r="M77" s="103"/>
      <c r="N77" s="116"/>
      <c r="O77" s="46"/>
      <c r="P77" s="130"/>
      <c r="Q77" s="133">
        <f>F77</f>
        <v>15131174.74</v>
      </c>
      <c r="R77" s="109"/>
      <c r="S77" s="139"/>
      <c r="T77" s="59"/>
    </row>
    <row r="78" spans="1:20" s="8" customFormat="1" ht="52.5" customHeight="1" x14ac:dyDescent="0.25">
      <c r="A78" s="217"/>
      <c r="B78" s="26" t="s">
        <v>214</v>
      </c>
      <c r="C78" s="44">
        <v>197</v>
      </c>
      <c r="D78" s="89" t="s">
        <v>203</v>
      </c>
      <c r="E78" s="30">
        <v>25939157.890000001</v>
      </c>
      <c r="F78" s="30">
        <v>25939158</v>
      </c>
      <c r="G78" s="77" t="s">
        <v>206</v>
      </c>
      <c r="H78" s="32" t="s">
        <v>218</v>
      </c>
      <c r="I78" s="46" t="s">
        <v>73</v>
      </c>
      <c r="J78" s="103"/>
      <c r="K78" s="34"/>
      <c r="L78" s="46"/>
      <c r="M78" s="103"/>
      <c r="N78" s="116"/>
      <c r="O78" s="46"/>
      <c r="P78" s="130"/>
      <c r="Q78" s="133"/>
      <c r="R78" s="109">
        <f>F78</f>
        <v>25939158</v>
      </c>
      <c r="S78" s="139"/>
      <c r="T78" s="59"/>
    </row>
    <row r="79" spans="1:20" s="9" customFormat="1" ht="30.75" customHeight="1" thickBot="1" x14ac:dyDescent="0.3">
      <c r="A79" s="90"/>
      <c r="B79" s="91"/>
      <c r="C79" s="92"/>
      <c r="D79" s="93" t="s">
        <v>26</v>
      </c>
      <c r="E79" s="94">
        <f>SUM(E61,E57,E52,E45,E39,E29,E25,E20,E15,E12,E9,E72)</f>
        <v>2188201492.04</v>
      </c>
      <c r="F79" s="95">
        <f>SUM(F61,F57,F52,F45,F39,F29,F25,F20,F15,F12,F9,F72)</f>
        <v>2091238191.0999999</v>
      </c>
      <c r="G79" s="95"/>
      <c r="H79" s="95"/>
      <c r="I79" s="96"/>
      <c r="J79" s="98"/>
      <c r="K79" s="95">
        <f>K9+K12+K15+K20+K25+K29+K39+K45+K52+K57+K61+K72</f>
        <v>1720285928</v>
      </c>
      <c r="L79" s="96"/>
      <c r="M79" s="97">
        <f>M9+M12+M15+M20+M25+M29+M39+M45+M52+M57+M61+M72</f>
        <v>41240186</v>
      </c>
      <c r="N79" s="95">
        <f t="shared" ref="N79:R79" si="28">N9+N12+N15+N20+N25+N29+N39+N45+N52+N57+N61+N72</f>
        <v>2000000</v>
      </c>
      <c r="O79" s="95">
        <f t="shared" si="28"/>
        <v>-2352941</v>
      </c>
      <c r="P79" s="95">
        <f t="shared" si="28"/>
        <v>20004630</v>
      </c>
      <c r="Q79" s="95">
        <f t="shared" si="28"/>
        <v>118887804.20999999</v>
      </c>
      <c r="R79" s="151">
        <f t="shared" si="28"/>
        <v>100440869</v>
      </c>
      <c r="S79" s="95">
        <f>S9+S12+S15+S20+S25+S29+S39+S45+S52+S57+S61+S72</f>
        <v>2000506476.21</v>
      </c>
      <c r="T79" s="152">
        <f>S79/E79</f>
        <v>0.91422407099493519</v>
      </c>
    </row>
    <row r="80" spans="1:20" ht="15.75" hidden="1" thickTop="1" x14ac:dyDescent="0.25">
      <c r="F80" s="2"/>
      <c r="M80" s="125"/>
      <c r="T80" s="145"/>
    </row>
    <row r="81" spans="1:20" ht="15.75" hidden="1" thickTop="1" x14ac:dyDescent="0.25">
      <c r="A81" s="207" t="s">
        <v>83</v>
      </c>
      <c r="B81" s="207"/>
      <c r="F81" s="2"/>
      <c r="M81" s="125"/>
      <c r="T81" s="145"/>
    </row>
    <row r="82" spans="1:20" ht="15.75" hidden="1" thickTop="1" x14ac:dyDescent="0.25">
      <c r="A82" s="5" t="s">
        <v>99</v>
      </c>
      <c r="B82" s="5"/>
      <c r="C82" s="5"/>
      <c r="D82" s="5"/>
      <c r="K82" s="2"/>
      <c r="T82" s="145"/>
    </row>
    <row r="83" spans="1:20" ht="15.75" hidden="1" thickTop="1" x14ac:dyDescent="0.25">
      <c r="A83" s="4" t="s">
        <v>81</v>
      </c>
      <c r="B83" s="5" t="s">
        <v>85</v>
      </c>
      <c r="C83" s="5" t="s">
        <v>86</v>
      </c>
      <c r="D83" s="5"/>
      <c r="T83" s="145"/>
    </row>
    <row r="84" spans="1:20" ht="15.75" hidden="1" thickTop="1" x14ac:dyDescent="0.25">
      <c r="A84">
        <v>1</v>
      </c>
      <c r="B84" t="s">
        <v>98</v>
      </c>
      <c r="C84" t="s">
        <v>87</v>
      </c>
      <c r="L84" s="101"/>
      <c r="M84" s="101"/>
      <c r="N84" s="101"/>
      <c r="O84" s="101"/>
      <c r="T84" s="145"/>
    </row>
    <row r="85" spans="1:20" ht="15.75" hidden="1" thickTop="1" x14ac:dyDescent="0.25">
      <c r="A85">
        <v>2</v>
      </c>
      <c r="B85" t="s">
        <v>98</v>
      </c>
      <c r="C85" t="s">
        <v>88</v>
      </c>
      <c r="G85" s="2"/>
      <c r="T85" s="145"/>
    </row>
    <row r="86" spans="1:20" ht="15.75" hidden="1" thickTop="1" x14ac:dyDescent="0.25">
      <c r="A86">
        <v>3</v>
      </c>
      <c r="B86" t="s">
        <v>98</v>
      </c>
      <c r="C86" t="s">
        <v>89</v>
      </c>
      <c r="T86" s="145"/>
    </row>
    <row r="87" spans="1:20" ht="15.75" hidden="1" thickTop="1" x14ac:dyDescent="0.25">
      <c r="A87">
        <v>4</v>
      </c>
      <c r="B87" t="s">
        <v>98</v>
      </c>
      <c r="C87" t="s">
        <v>90</v>
      </c>
      <c r="I87" s="6"/>
      <c r="T87" s="145"/>
    </row>
    <row r="88" spans="1:20" ht="15.75" hidden="1" thickTop="1" x14ac:dyDescent="0.25">
      <c r="A88">
        <v>5</v>
      </c>
      <c r="B88" t="s">
        <v>98</v>
      </c>
      <c r="C88" t="s">
        <v>91</v>
      </c>
      <c r="T88" s="145"/>
    </row>
    <row r="89" spans="1:20" ht="15.75" hidden="1" thickTop="1" x14ac:dyDescent="0.25">
      <c r="A89">
        <v>6</v>
      </c>
      <c r="B89" t="s">
        <v>98</v>
      </c>
      <c r="C89" t="s">
        <v>92</v>
      </c>
      <c r="T89" s="145"/>
    </row>
    <row r="90" spans="1:20" ht="15.75" hidden="1" thickTop="1" x14ac:dyDescent="0.25">
      <c r="A90">
        <v>7</v>
      </c>
      <c r="B90" t="s">
        <v>98</v>
      </c>
      <c r="C90" t="s">
        <v>93</v>
      </c>
      <c r="T90" s="145"/>
    </row>
    <row r="91" spans="1:20" ht="15.75" hidden="1" thickTop="1" x14ac:dyDescent="0.25">
      <c r="A91">
        <v>8</v>
      </c>
      <c r="B91" t="s">
        <v>98</v>
      </c>
      <c r="C91" t="s">
        <v>94</v>
      </c>
      <c r="T91" s="145"/>
    </row>
    <row r="92" spans="1:20" ht="15.75" hidden="1" thickTop="1" x14ac:dyDescent="0.25">
      <c r="A92">
        <v>9</v>
      </c>
      <c r="B92" t="s">
        <v>98</v>
      </c>
      <c r="C92" t="s">
        <v>95</v>
      </c>
      <c r="T92" s="145"/>
    </row>
    <row r="93" spans="1:20" ht="15.75" hidden="1" thickTop="1" x14ac:dyDescent="0.25">
      <c r="A93">
        <v>10</v>
      </c>
      <c r="B93" t="s">
        <v>98</v>
      </c>
      <c r="C93" t="s">
        <v>96</v>
      </c>
      <c r="T93" s="145"/>
    </row>
    <row r="94" spans="1:20" ht="15.75" hidden="1" thickTop="1" x14ac:dyDescent="0.25">
      <c r="A94">
        <v>11</v>
      </c>
      <c r="B94" t="s">
        <v>98</v>
      </c>
      <c r="C94" t="s">
        <v>97</v>
      </c>
      <c r="T94" s="145"/>
    </row>
    <row r="95" spans="1:20" ht="15.75" hidden="1" thickTop="1" x14ac:dyDescent="0.25">
      <c r="T95" s="145"/>
    </row>
    <row r="96" spans="1:20" ht="15.75" hidden="1" thickTop="1" x14ac:dyDescent="0.25">
      <c r="A96" s="5" t="s">
        <v>100</v>
      </c>
      <c r="B96" s="5"/>
      <c r="C96" s="5"/>
      <c r="T96" s="145"/>
    </row>
    <row r="97" spans="1:20" ht="15.75" hidden="1" thickTop="1" x14ac:dyDescent="0.25">
      <c r="A97" s="4" t="s">
        <v>81</v>
      </c>
      <c r="B97" s="5" t="s">
        <v>85</v>
      </c>
      <c r="C97" s="5" t="s">
        <v>86</v>
      </c>
      <c r="T97" s="145"/>
    </row>
    <row r="98" spans="1:20" ht="15.75" hidden="1" thickTop="1" x14ac:dyDescent="0.25">
      <c r="A98">
        <v>1</v>
      </c>
      <c r="B98" t="s">
        <v>98</v>
      </c>
      <c r="C98" t="s">
        <v>101</v>
      </c>
      <c r="T98" s="145"/>
    </row>
    <row r="99" spans="1:20" ht="15.75" hidden="1" thickTop="1" x14ac:dyDescent="0.25">
      <c r="A99">
        <v>2</v>
      </c>
      <c r="B99" t="s">
        <v>98</v>
      </c>
      <c r="C99" t="s">
        <v>102</v>
      </c>
      <c r="T99" s="145"/>
    </row>
    <row r="100" spans="1:20" ht="15.75" hidden="1" thickTop="1" x14ac:dyDescent="0.25">
      <c r="T100" s="145"/>
    </row>
    <row r="101" spans="1:20" ht="15.75" thickTop="1" x14ac:dyDescent="0.25"/>
  </sheetData>
  <mergeCells count="81">
    <mergeCell ref="H68:H69"/>
    <mergeCell ref="I68:I69"/>
    <mergeCell ref="A21:A24"/>
    <mergeCell ref="A53:A56"/>
    <mergeCell ref="A58:A60"/>
    <mergeCell ref="A62:A71"/>
    <mergeCell ref="C68:C69"/>
    <mergeCell ref="D68:D69"/>
    <mergeCell ref="E68:E69"/>
    <mergeCell ref="F68:F69"/>
    <mergeCell ref="G68:G69"/>
    <mergeCell ref="E21:E22"/>
    <mergeCell ref="F21:F22"/>
    <mergeCell ref="H21:H22"/>
    <mergeCell ref="H23:H24"/>
    <mergeCell ref="F23:F24"/>
    <mergeCell ref="E4:E5"/>
    <mergeCell ref="E6:E7"/>
    <mergeCell ref="F4:F5"/>
    <mergeCell ref="F6:F7"/>
    <mergeCell ref="P4:R5"/>
    <mergeCell ref="P6:P7"/>
    <mergeCell ref="Q6:Q7"/>
    <mergeCell ref="R6:R7"/>
    <mergeCell ref="M4:O5"/>
    <mergeCell ref="M6:M7"/>
    <mergeCell ref="N6:N7"/>
    <mergeCell ref="O6:O7"/>
    <mergeCell ref="A26:A28"/>
    <mergeCell ref="B26:B27"/>
    <mergeCell ref="C26:C27"/>
    <mergeCell ref="D26:D27"/>
    <mergeCell ref="A13:A14"/>
    <mergeCell ref="A16:A19"/>
    <mergeCell ref="B23:B24"/>
    <mergeCell ref="C23:C24"/>
    <mergeCell ref="D23:D24"/>
    <mergeCell ref="B21:B22"/>
    <mergeCell ref="D21:D22"/>
    <mergeCell ref="A4:A7"/>
    <mergeCell ref="B4:B7"/>
    <mergeCell ref="C4:C7"/>
    <mergeCell ref="D4:D7"/>
    <mergeCell ref="A10:A11"/>
    <mergeCell ref="A81:B81"/>
    <mergeCell ref="B30:B31"/>
    <mergeCell ref="A30:A38"/>
    <mergeCell ref="A40:A44"/>
    <mergeCell ref="C30:C31"/>
    <mergeCell ref="A73:A78"/>
    <mergeCell ref="A46:A51"/>
    <mergeCell ref="B54:B55"/>
    <mergeCell ref="C54:C55"/>
    <mergeCell ref="H54:H55"/>
    <mergeCell ref="I54:I55"/>
    <mergeCell ref="D30:D31"/>
    <mergeCell ref="E30:E31"/>
    <mergeCell ref="E26:E27"/>
    <mergeCell ref="F30:F31"/>
    <mergeCell ref="F54:F55"/>
    <mergeCell ref="F26:F27"/>
    <mergeCell ref="D54:D55"/>
    <mergeCell ref="E54:E55"/>
    <mergeCell ref="H30:H31"/>
    <mergeCell ref="I26:I27"/>
    <mergeCell ref="S4:T7"/>
    <mergeCell ref="S49:T51"/>
    <mergeCell ref="B1:D1"/>
    <mergeCell ref="B2:D2"/>
    <mergeCell ref="L6:L7"/>
    <mergeCell ref="J4:L5"/>
    <mergeCell ref="K6:K7"/>
    <mergeCell ref="J6:J7"/>
    <mergeCell ref="G4:G7"/>
    <mergeCell ref="H4:H7"/>
    <mergeCell ref="I4:I7"/>
    <mergeCell ref="H26:H27"/>
    <mergeCell ref="I21:I22"/>
    <mergeCell ref="I23:I24"/>
    <mergeCell ref="E23:E24"/>
    <mergeCell ref="C21:C22"/>
  </mergeCells>
  <phoneticPr fontId="2" type="noConversion"/>
  <pageMargins left="0" right="0" top="0.74803149606299213" bottom="0.74803149606299213" header="0.31496062992125984" footer="0.31496062992125984"/>
  <pageSetup paperSize="8" scale="6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ΠΙΝΑΚΑΣ ΠΡΟΣΚΛΗΣΕΩΝ ΣΕΠ 2025</vt:lpstr>
      <vt:lpstr>'ΠΙΝΑΚΑΣ ΠΡΟΣΚΛΗΣΕΩΝ ΣΕΠ 2025'!Print_Area</vt:lpstr>
      <vt:lpstr>'ΠΙΝΑΚΑΣ ΠΡΟΣΚΛΗΣΕΩΝ ΣΕΠ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Γιώργος Δούκας</dc:creator>
  <cp:lastModifiedBy>ΔΟΚΟΥΜΕΤΖΙΔΟΥ ΚΥΡΙΑΚΗ</cp:lastModifiedBy>
  <cp:lastPrinted>2026-04-29T12:32:07Z</cp:lastPrinted>
  <dcterms:created xsi:type="dcterms:W3CDTF">2022-10-19T11:15:20Z</dcterms:created>
  <dcterms:modified xsi:type="dcterms:W3CDTF">2026-05-20T10:20:42Z</dcterms:modified>
</cp:coreProperties>
</file>